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DieseArbeitsmappe" defaultThemeVersion="124226"/>
  <mc:AlternateContent xmlns:mc="http://schemas.openxmlformats.org/markup-compatibility/2006">
    <mc:Choice Requires="x15">
      <x15ac:absPath xmlns:x15ac="http://schemas.microsoft.com/office/spreadsheetml/2010/11/ac" url="P:\Privat\"/>
    </mc:Choice>
  </mc:AlternateContent>
  <bookViews>
    <workbookView xWindow="0" yWindow="0" windowWidth="28800" windowHeight="12990"/>
  </bookViews>
  <sheets>
    <sheet name="Flächeneingabe" sheetId="1" r:id="rId1"/>
    <sheet name="Wertfortschreibung" sheetId="8" r:id="rId2"/>
    <sheet name="Bringung 1" sheetId="4" state="veryHidden" r:id="rId3"/>
    <sheet name="Bringung 2" sheetId="6" state="veryHidden" r:id="rId4"/>
    <sheet name="Bringung 3" sheetId="7" state="veryHidden" r:id="rId5"/>
    <sheet name="Werte laut Verordnung" sheetId="5" state="veryHidden" r:id="rId6"/>
  </sheets>
  <definedNames>
    <definedName name="_xlnm.Print_Area" localSheetId="2">'Bringung 1'!$A$1:$H$39</definedName>
    <definedName name="_xlnm.Print_Area" localSheetId="3">'Bringung 2'!$A$1:$I$38</definedName>
    <definedName name="_xlnm.Print_Area" localSheetId="4">'Bringung 3'!$A$1:$I$38</definedName>
    <definedName name="_xlnm.Print_Area" localSheetId="0">Flächeneingabe!$A$1:$I$51</definedName>
    <definedName name="_xlnm.Print_Area" localSheetId="1">Wertfortschreibung!$A$1:$H$51</definedName>
  </definedNames>
  <calcPr calcId="162913"/>
</workbook>
</file>

<file path=xl/calcChain.xml><?xml version="1.0" encoding="utf-8"?>
<calcChain xmlns="http://schemas.openxmlformats.org/spreadsheetml/2006/main">
  <c r="C17" i="7" l="1"/>
  <c r="C18" i="7"/>
  <c r="C16" i="7"/>
  <c r="C14" i="7"/>
  <c r="C15" i="7"/>
  <c r="C13" i="7"/>
  <c r="C11" i="7"/>
  <c r="C12" i="7"/>
  <c r="C10" i="7"/>
  <c r="C8" i="7"/>
  <c r="C9" i="7"/>
  <c r="C7" i="7"/>
  <c r="C19" i="7" s="1"/>
  <c r="C17" i="6"/>
  <c r="C18" i="6"/>
  <c r="C16" i="6"/>
  <c r="C14" i="6"/>
  <c r="C15" i="6"/>
  <c r="C13" i="6"/>
  <c r="C11" i="6"/>
  <c r="C12" i="6"/>
  <c r="C10" i="6"/>
  <c r="C7" i="6"/>
  <c r="C8" i="6"/>
  <c r="C9" i="6"/>
  <c r="C19" i="6" l="1"/>
  <c r="J30" i="4"/>
  <c r="I30" i="4"/>
  <c r="G30" i="4"/>
  <c r="C17" i="4"/>
  <c r="C18" i="4"/>
  <c r="C16" i="4"/>
  <c r="C14" i="4"/>
  <c r="C15" i="4"/>
  <c r="C13" i="4"/>
  <c r="C11" i="4"/>
  <c r="C12" i="4"/>
  <c r="C10" i="4"/>
  <c r="C8" i="4"/>
  <c r="C9" i="4"/>
  <c r="C7" i="4"/>
  <c r="D7" i="4"/>
  <c r="G21" i="1"/>
  <c r="G10" i="1"/>
  <c r="G14" i="1"/>
  <c r="G15" i="1"/>
  <c r="G16" i="1"/>
  <c r="G17" i="1"/>
  <c r="G18" i="1"/>
  <c r="G19" i="1"/>
  <c r="G20" i="1"/>
  <c r="G13" i="1"/>
  <c r="G12" i="1"/>
  <c r="G11" i="1"/>
  <c r="D22" i="1"/>
  <c r="C22" i="1"/>
  <c r="Q43" i="5"/>
  <c r="P45" i="5"/>
  <c r="P44" i="5"/>
  <c r="P43" i="5"/>
  <c r="O45" i="5"/>
  <c r="O44" i="5"/>
  <c r="O43" i="5"/>
  <c r="N43" i="5"/>
  <c r="M45" i="5"/>
  <c r="M43" i="5"/>
  <c r="L45" i="5"/>
  <c r="L43" i="5"/>
  <c r="K45" i="5"/>
  <c r="K44" i="5"/>
  <c r="K43" i="5"/>
  <c r="J43" i="5"/>
  <c r="I43" i="5"/>
  <c r="H44" i="5"/>
  <c r="H45" i="5"/>
  <c r="H43" i="5"/>
  <c r="G43" i="5"/>
  <c r="F43" i="5"/>
  <c r="E43" i="5"/>
  <c r="D43" i="5"/>
  <c r="C44" i="5"/>
  <c r="C45" i="5"/>
  <c r="C43" i="5"/>
  <c r="B43" i="5"/>
  <c r="Q34" i="5"/>
  <c r="P36" i="5"/>
  <c r="P35" i="5"/>
  <c r="P34" i="5"/>
  <c r="O35" i="5"/>
  <c r="O36" i="5"/>
  <c r="O34" i="5"/>
  <c r="N34" i="5"/>
  <c r="M34" i="5"/>
  <c r="L34" i="5"/>
  <c r="K36" i="5"/>
  <c r="K35" i="5"/>
  <c r="K34" i="5"/>
  <c r="J34" i="5"/>
  <c r="I34" i="5"/>
  <c r="H35" i="5"/>
  <c r="H36" i="5"/>
  <c r="H34" i="5"/>
  <c r="G36" i="5"/>
  <c r="G35" i="5"/>
  <c r="G34" i="5"/>
  <c r="F34" i="5"/>
  <c r="E34" i="5"/>
  <c r="D34" i="5"/>
  <c r="C36" i="5"/>
  <c r="C34" i="5"/>
  <c r="B34" i="5"/>
  <c r="Q25" i="5"/>
  <c r="P25" i="5"/>
  <c r="O27" i="5"/>
  <c r="O25" i="5"/>
  <c r="N25" i="5"/>
  <c r="M25" i="5"/>
  <c r="L25" i="5"/>
  <c r="K27" i="5"/>
  <c r="K25" i="5"/>
  <c r="J25" i="5"/>
  <c r="I25" i="5"/>
  <c r="H25" i="5"/>
  <c r="G27" i="5"/>
  <c r="G25" i="5"/>
  <c r="F25" i="5"/>
  <c r="E25" i="5"/>
  <c r="D25" i="5"/>
  <c r="C25" i="5"/>
  <c r="B25" i="5"/>
  <c r="G45" i="5"/>
  <c r="G44" i="5"/>
  <c r="N44" i="5"/>
  <c r="N45" i="5"/>
  <c r="J45" i="5"/>
  <c r="J44" i="5"/>
  <c r="F45" i="5"/>
  <c r="F44" i="5"/>
  <c r="B44" i="5"/>
  <c r="B45" i="5"/>
  <c r="N35" i="5"/>
  <c r="N36" i="5"/>
  <c r="J35" i="5"/>
  <c r="J36" i="5"/>
  <c r="F35" i="5"/>
  <c r="F36" i="5"/>
  <c r="B36" i="5"/>
  <c r="B35" i="5"/>
  <c r="B27" i="5"/>
  <c r="N26" i="5"/>
  <c r="N27" i="5"/>
  <c r="J27" i="5"/>
  <c r="J26" i="5"/>
  <c r="F27" i="5"/>
  <c r="F26" i="5"/>
  <c r="B26" i="5"/>
  <c r="C27" i="5"/>
  <c r="C26" i="5"/>
  <c r="H14" i="1" l="1"/>
  <c r="H20" i="1"/>
  <c r="H17" i="1"/>
  <c r="C19" i="4"/>
  <c r="H11" i="1"/>
  <c r="G22" i="1"/>
  <c r="G44" i="1" s="1"/>
  <c r="J30" i="7" l="1"/>
  <c r="I30" i="7"/>
  <c r="G30" i="7" s="1"/>
  <c r="J30" i="6"/>
  <c r="I30" i="6"/>
  <c r="G30" i="6" s="1"/>
  <c r="G21" i="4" l="1"/>
  <c r="G11" i="8" l="1"/>
  <c r="G7" i="8"/>
  <c r="F15" i="8"/>
  <c r="F17" i="8" s="1"/>
  <c r="H27" i="5"/>
  <c r="G15" i="8" l="1"/>
  <c r="G17" i="8" s="1"/>
  <c r="C25" i="8" s="1"/>
  <c r="C30" i="8" l="1"/>
  <c r="E30" i="8" s="1"/>
  <c r="C26" i="8"/>
  <c r="E26" i="8" s="1"/>
  <c r="D17" i="7"/>
  <c r="G17" i="7" s="1"/>
  <c r="E17" i="7"/>
  <c r="D18" i="7"/>
  <c r="G18" i="7" s="1"/>
  <c r="E18" i="7"/>
  <c r="E16" i="7"/>
  <c r="D16" i="7"/>
  <c r="G16" i="7" s="1"/>
  <c r="D14" i="7"/>
  <c r="G14" i="7" s="1"/>
  <c r="D15" i="7"/>
  <c r="G15" i="7" s="1"/>
  <c r="E15" i="7"/>
  <c r="F15" i="7"/>
  <c r="D13" i="7"/>
  <c r="G13" i="7" s="1"/>
  <c r="D11" i="7"/>
  <c r="G11" i="7" s="1"/>
  <c r="D12" i="7"/>
  <c r="G12" i="7" s="1"/>
  <c r="D10" i="7"/>
  <c r="G10" i="7" s="1"/>
  <c r="D8" i="7"/>
  <c r="G8" i="7" s="1"/>
  <c r="D9" i="7"/>
  <c r="G9" i="7" s="1"/>
  <c r="D17" i="6"/>
  <c r="G17" i="6" s="1"/>
  <c r="D18" i="6"/>
  <c r="G18" i="6" s="1"/>
  <c r="E18" i="6"/>
  <c r="D14" i="6"/>
  <c r="G14" i="6" s="1"/>
  <c r="D15" i="6"/>
  <c r="G15" i="6" s="1"/>
  <c r="D11" i="6"/>
  <c r="G11" i="6" s="1"/>
  <c r="D12" i="6"/>
  <c r="G12" i="6" s="1"/>
  <c r="E8" i="6"/>
  <c r="D9" i="6"/>
  <c r="G9" i="6" s="1"/>
  <c r="G33" i="7"/>
  <c r="G31" i="7"/>
  <c r="G29" i="7"/>
  <c r="G28" i="7"/>
  <c r="G27" i="7"/>
  <c r="G26" i="7"/>
  <c r="G22" i="7"/>
  <c r="G21" i="7"/>
  <c r="D44" i="5"/>
  <c r="E8" i="7" s="1"/>
  <c r="E44" i="5"/>
  <c r="F8" i="7" s="1"/>
  <c r="E11" i="7"/>
  <c r="I44" i="5"/>
  <c r="F11" i="7" s="1"/>
  <c r="L44" i="5"/>
  <c r="E14" i="7" s="1"/>
  <c r="M44" i="5"/>
  <c r="F14" i="7" s="1"/>
  <c r="Q44" i="5"/>
  <c r="F17" i="7" s="1"/>
  <c r="D45" i="5"/>
  <c r="E9" i="7" s="1"/>
  <c r="E45" i="5"/>
  <c r="F9" i="7" s="1"/>
  <c r="E12" i="7"/>
  <c r="I45" i="5"/>
  <c r="F12" i="7" s="1"/>
  <c r="Q45" i="5"/>
  <c r="F18" i="7" s="1"/>
  <c r="F16" i="7"/>
  <c r="F13" i="7"/>
  <c r="E13" i="7"/>
  <c r="F10" i="7"/>
  <c r="E10" i="7"/>
  <c r="F7" i="7"/>
  <c r="E7" i="7"/>
  <c r="D7" i="7"/>
  <c r="G21" i="6"/>
  <c r="G22" i="6"/>
  <c r="G22" i="4"/>
  <c r="E11" i="6"/>
  <c r="I35" i="5"/>
  <c r="F11" i="6" s="1"/>
  <c r="L35" i="5"/>
  <c r="E14" i="6" s="1"/>
  <c r="M35" i="5"/>
  <c r="F14" i="6" s="1"/>
  <c r="E17" i="6"/>
  <c r="Q35" i="5"/>
  <c r="F17" i="6" s="1"/>
  <c r="E12" i="6"/>
  <c r="I36" i="5"/>
  <c r="F12" i="6" s="1"/>
  <c r="L36" i="5"/>
  <c r="E15" i="6" s="1"/>
  <c r="M36" i="5"/>
  <c r="F15" i="6" s="1"/>
  <c r="Q36" i="5"/>
  <c r="F18" i="6" s="1"/>
  <c r="C35" i="5"/>
  <c r="D8" i="6" s="1"/>
  <c r="G8" i="6" s="1"/>
  <c r="D35" i="5"/>
  <c r="E35" i="5"/>
  <c r="F8" i="6" s="1"/>
  <c r="D36" i="5"/>
  <c r="E9" i="6" s="1"/>
  <c r="E36" i="5"/>
  <c r="F9" i="6" s="1"/>
  <c r="F16" i="6"/>
  <c r="E16" i="6"/>
  <c r="D16" i="6"/>
  <c r="G16" i="6" s="1"/>
  <c r="F13" i="6"/>
  <c r="E13" i="6"/>
  <c r="D13" i="6"/>
  <c r="G13" i="6" s="1"/>
  <c r="H14" i="6" s="1"/>
  <c r="F10" i="6"/>
  <c r="E10" i="6"/>
  <c r="D10" i="6"/>
  <c r="G10" i="6" s="1"/>
  <c r="F7" i="6"/>
  <c r="E7" i="6"/>
  <c r="D7" i="6"/>
  <c r="G7" i="6" s="1"/>
  <c r="G33" i="6"/>
  <c r="G31" i="6"/>
  <c r="G29" i="6"/>
  <c r="G28" i="6"/>
  <c r="G27" i="6"/>
  <c r="G26" i="6"/>
  <c r="G33" i="4"/>
  <c r="G31" i="4"/>
  <c r="G29" i="4"/>
  <c r="G28" i="4"/>
  <c r="G27" i="4"/>
  <c r="G26" i="4"/>
  <c r="G7" i="7" l="1"/>
  <c r="D19" i="7"/>
  <c r="H8" i="6"/>
  <c r="J8" i="6" s="1"/>
  <c r="L8" i="6" s="1"/>
  <c r="M8" i="6" s="1"/>
  <c r="F19" i="7"/>
  <c r="E19" i="7"/>
  <c r="E19" i="6"/>
  <c r="F19" i="6"/>
  <c r="D19" i="6"/>
  <c r="H8" i="7" l="1"/>
  <c r="H14" i="7"/>
  <c r="H11" i="7"/>
  <c r="H17" i="7"/>
  <c r="H11" i="6"/>
  <c r="H17" i="6"/>
  <c r="J17" i="6" s="1"/>
  <c r="O26" i="5" l="1"/>
  <c r="D17" i="4" s="1"/>
  <c r="G17" i="4" s="1"/>
  <c r="P26" i="5"/>
  <c r="E17" i="4" s="1"/>
  <c r="Q26" i="5"/>
  <c r="F17" i="4" s="1"/>
  <c r="D18" i="4"/>
  <c r="G18" i="4" s="1"/>
  <c r="P27" i="5"/>
  <c r="E18" i="4" s="1"/>
  <c r="Q27" i="5"/>
  <c r="F18" i="4" s="1"/>
  <c r="F16" i="4"/>
  <c r="E16" i="4"/>
  <c r="D16" i="4"/>
  <c r="G16" i="4" s="1"/>
  <c r="K26" i="5"/>
  <c r="D14" i="4" s="1"/>
  <c r="G14" i="4" s="1"/>
  <c r="L26" i="5"/>
  <c r="E14" i="4" s="1"/>
  <c r="M26" i="5"/>
  <c r="F14" i="4" s="1"/>
  <c r="D15" i="4"/>
  <c r="G15" i="4" s="1"/>
  <c r="L27" i="5"/>
  <c r="E15" i="4" s="1"/>
  <c r="M27" i="5"/>
  <c r="F15" i="4" s="1"/>
  <c r="F13" i="4"/>
  <c r="E13" i="4"/>
  <c r="D13" i="4"/>
  <c r="G13" i="4" s="1"/>
  <c r="I26" i="5"/>
  <c r="F11" i="4" s="1"/>
  <c r="I27" i="5"/>
  <c r="F12" i="4" s="1"/>
  <c r="F10" i="4"/>
  <c r="H26" i="5"/>
  <c r="E11" i="4" s="1"/>
  <c r="E12" i="4"/>
  <c r="E10" i="4"/>
  <c r="D10" i="4"/>
  <c r="G10" i="4" s="1"/>
  <c r="G26" i="5"/>
  <c r="D11" i="4" s="1"/>
  <c r="G11" i="4" s="1"/>
  <c r="D12" i="4"/>
  <c r="G12" i="4" s="1"/>
  <c r="E26" i="5"/>
  <c r="F8" i="4" s="1"/>
  <c r="E27" i="5"/>
  <c r="F9" i="4" s="1"/>
  <c r="F7" i="4"/>
  <c r="D26" i="5"/>
  <c r="E8" i="4" s="1"/>
  <c r="D27" i="5"/>
  <c r="E9" i="4" s="1"/>
  <c r="E7" i="4"/>
  <c r="D8" i="4"/>
  <c r="D9" i="4"/>
  <c r="G9" i="4" s="1"/>
  <c r="E19" i="4" l="1"/>
  <c r="G7" i="4"/>
  <c r="H17" i="4"/>
  <c r="D19" i="4"/>
  <c r="G8" i="4"/>
  <c r="F19" i="4"/>
  <c r="E22" i="1"/>
  <c r="F22" i="1"/>
  <c r="H8" i="4" l="1"/>
  <c r="J8" i="4" s="1"/>
  <c r="H14" i="4"/>
  <c r="H11" i="4"/>
  <c r="L8" i="4" l="1"/>
  <c r="M8" i="4" s="1"/>
  <c r="J14" i="6"/>
  <c r="L14" i="6" s="1"/>
  <c r="M14" i="6" s="1"/>
  <c r="J14" i="7"/>
  <c r="L14" i="7" s="1"/>
  <c r="M14" i="7" s="1"/>
  <c r="J14" i="4"/>
  <c r="L14" i="4" s="1"/>
  <c r="M14" i="4" s="1"/>
  <c r="J8" i="7"/>
  <c r="L8" i="7" s="1"/>
  <c r="M8" i="7" s="1"/>
  <c r="C37" i="8"/>
  <c r="C39" i="8" s="1"/>
  <c r="E38" i="8" s="1"/>
  <c r="L17" i="6"/>
  <c r="M17" i="6" s="1"/>
  <c r="J17" i="7"/>
  <c r="L17" i="7" s="1"/>
  <c r="M17" i="7" s="1"/>
  <c r="J11" i="4"/>
  <c r="L11" i="4" s="1"/>
  <c r="M11" i="4" s="1"/>
  <c r="J11" i="6"/>
  <c r="L11" i="6" s="1"/>
  <c r="M11" i="6" s="1"/>
  <c r="J11" i="7"/>
  <c r="L11" i="7" s="1"/>
  <c r="M11" i="7" s="1"/>
  <c r="J17" i="4"/>
  <c r="L17" i="4" s="1"/>
  <c r="M17" i="4" s="1"/>
  <c r="M19" i="4" l="1"/>
  <c r="M19" i="7"/>
  <c r="M19" i="6"/>
  <c r="G19" i="7" l="1"/>
  <c r="I35" i="7" s="1"/>
  <c r="J35" i="7" s="1"/>
  <c r="G35" i="7" s="1"/>
  <c r="G36" i="7" s="1"/>
  <c r="G19" i="6"/>
  <c r="I35" i="6" s="1"/>
  <c r="J35" i="6" s="1"/>
  <c r="G35" i="6" s="1"/>
  <c r="G36" i="6" s="1"/>
  <c r="G19" i="4"/>
  <c r="I35" i="4" s="1"/>
  <c r="J35" i="4" l="1"/>
  <c r="G35" i="4" s="1"/>
  <c r="G36" i="4" s="1"/>
  <c r="G50" i="1"/>
  <c r="G51" i="1" s="1"/>
  <c r="F50" i="1"/>
  <c r="F51" i="1" s="1"/>
  <c r="E50" i="1" l="1"/>
  <c r="E51" i="1" s="1"/>
</calcChain>
</file>

<file path=xl/comments1.xml><?xml version="1.0" encoding="utf-8"?>
<comments xmlns="http://schemas.openxmlformats.org/spreadsheetml/2006/main">
  <authors>
    <author>Sandler Johann (BBK Krems)</author>
    <author>Buchberger Gerald</author>
  </authors>
  <commentList>
    <comment ref="E11" authorId="0" shapeId="0">
      <text>
        <r>
          <rPr>
            <b/>
            <sz val="12"/>
            <color indexed="81"/>
            <rFont val="Arial"/>
            <family val="2"/>
          </rPr>
          <t>Eingabe nur in gelb hinterlegten Zellen möglich!</t>
        </r>
      </text>
    </comment>
    <comment ref="G46" authorId="1" shapeId="0">
      <text>
        <r>
          <rPr>
            <sz val="12"/>
            <color indexed="81"/>
            <rFont val="Arial"/>
            <family val="2"/>
          </rPr>
          <t xml:space="preserve">wenn zutreffend, den Buchstaben </t>
        </r>
        <r>
          <rPr>
            <b/>
            <sz val="12"/>
            <color indexed="81"/>
            <rFont val="Arial"/>
            <family val="2"/>
          </rPr>
          <t>x</t>
        </r>
        <r>
          <rPr>
            <sz val="12"/>
            <color indexed="81"/>
            <rFont val="Arial"/>
            <family val="2"/>
          </rPr>
          <t xml:space="preserve"> in Zelle eintragen</t>
        </r>
      </text>
    </comment>
  </commentList>
</comments>
</file>

<file path=xl/comments2.xml><?xml version="1.0" encoding="utf-8"?>
<comments xmlns="http://schemas.openxmlformats.org/spreadsheetml/2006/main">
  <authors>
    <author>buchbge</author>
    <author>Buchberger Gerald</author>
  </authors>
  <commentList>
    <comment ref="G9" authorId="0" shapeId="0">
      <text>
        <r>
          <rPr>
            <sz val="14"/>
            <color indexed="81"/>
            <rFont val="Arial"/>
            <family val="2"/>
          </rPr>
          <t>Auswahl anhand der passenden Bringungslage
lt. Bescheid</t>
        </r>
      </text>
    </comment>
    <comment ref="C38" authorId="1" shapeId="0">
      <text>
        <r>
          <rPr>
            <b/>
            <sz val="12"/>
            <color indexed="81"/>
            <rFont val="Arial"/>
            <family val="2"/>
          </rPr>
          <t>Summe an Schadflächen im Wirtschaftswald</t>
        </r>
        <r>
          <rPr>
            <sz val="9"/>
            <color indexed="81"/>
            <rFont val="Segoe UI"/>
            <family val="2"/>
          </rPr>
          <t xml:space="preserve">
</t>
        </r>
      </text>
    </comment>
  </commentList>
</comments>
</file>

<file path=xl/comments3.xml><?xml version="1.0" encoding="utf-8"?>
<comments xmlns="http://schemas.openxmlformats.org/spreadsheetml/2006/main">
  <authors>
    <author>buchbge</author>
  </authors>
  <commentList>
    <comment ref="G19" authorId="0" shapeId="0">
      <text>
        <r>
          <rPr>
            <b/>
            <sz val="14"/>
            <color indexed="81"/>
            <rFont val="Calibri"/>
            <family val="2"/>
            <scheme val="minor"/>
          </rPr>
          <t>Summenwert kann sich von den Einzelwerten unterscheiden; in der Summe wird der Verriegelungshektarsatz berücksichtigt</t>
        </r>
        <r>
          <rPr>
            <sz val="8"/>
            <color indexed="81"/>
            <rFont val="Segoe UI"/>
            <family val="2"/>
          </rPr>
          <t xml:space="preserve">
</t>
        </r>
      </text>
    </comment>
  </commentList>
</comments>
</file>

<file path=xl/comments4.xml><?xml version="1.0" encoding="utf-8"?>
<comments xmlns="http://schemas.openxmlformats.org/spreadsheetml/2006/main">
  <authors>
    <author>buchbge</author>
  </authors>
  <commentList>
    <comment ref="G19" authorId="0" shapeId="0">
      <text>
        <r>
          <rPr>
            <b/>
            <sz val="14"/>
            <color indexed="81"/>
            <rFont val="Calibri"/>
            <family val="2"/>
            <scheme val="minor"/>
          </rPr>
          <t>Summenwert kann sich von den Einzelwerten unterscheiden; in der Summe wird der Verriegelungshektarsatz berücksichtigt</t>
        </r>
      </text>
    </comment>
  </commentList>
</comments>
</file>

<file path=xl/comments5.xml><?xml version="1.0" encoding="utf-8"?>
<comments xmlns="http://schemas.openxmlformats.org/spreadsheetml/2006/main">
  <authors>
    <author>buchbge</author>
  </authors>
  <commentList>
    <comment ref="G19" authorId="0" shapeId="0">
      <text>
        <r>
          <rPr>
            <b/>
            <sz val="14"/>
            <color indexed="81"/>
            <rFont val="Calibri"/>
            <family val="2"/>
            <scheme val="minor"/>
          </rPr>
          <t>Summenwert kann sich von den Einzelwerten unterscheiden; in der Summe wird der Verriegelungshektarsatz berücksichtigt</t>
        </r>
        <r>
          <rPr>
            <sz val="14"/>
            <color indexed="81"/>
            <rFont val="Calibri"/>
            <family val="2"/>
            <scheme val="minor"/>
          </rPr>
          <t xml:space="preserve">
</t>
        </r>
      </text>
    </comment>
  </commentList>
</comments>
</file>

<file path=xl/comments6.xml><?xml version="1.0" encoding="utf-8"?>
<comments xmlns="http://schemas.openxmlformats.org/spreadsheetml/2006/main">
  <authors>
    <author>Hans</author>
  </authors>
  <commentList>
    <comment ref="C14" authorId="0" shapeId="0">
      <text>
        <r>
          <rPr>
            <sz val="9"/>
            <color indexed="81"/>
            <rFont val="Tahoma"/>
            <family val="2"/>
          </rPr>
          <t>Nadelholz</t>
        </r>
      </text>
    </comment>
    <comment ref="D14" authorId="0" shapeId="0">
      <text>
        <r>
          <rPr>
            <sz val="9"/>
            <color indexed="81"/>
            <rFont val="Tahoma"/>
            <family val="2"/>
          </rPr>
          <t>Laubholz</t>
        </r>
      </text>
    </comment>
  </commentList>
</comments>
</file>

<file path=xl/sharedStrings.xml><?xml version="1.0" encoding="utf-8"?>
<sst xmlns="http://schemas.openxmlformats.org/spreadsheetml/2006/main" count="391" uniqueCount="134">
  <si>
    <t>Baumarten-</t>
  </si>
  <si>
    <t>gruppe</t>
  </si>
  <si>
    <t>Wachstums-</t>
  </si>
  <si>
    <t>stufe</t>
  </si>
  <si>
    <t>41 bis 80 Jahre</t>
  </si>
  <si>
    <t>über 80 Jahre</t>
  </si>
  <si>
    <t>A L T E R S G R U P P E</t>
  </si>
  <si>
    <t>gut</t>
  </si>
  <si>
    <t>mittel</t>
  </si>
  <si>
    <t>schlecht</t>
  </si>
  <si>
    <t>Lärche</t>
  </si>
  <si>
    <t>Douglasie</t>
  </si>
  <si>
    <t>sonstiges</t>
  </si>
  <si>
    <t>Nadelholz</t>
  </si>
  <si>
    <t>z.B. Kiefer</t>
  </si>
  <si>
    <t>Laubholz</t>
  </si>
  <si>
    <t>SUMME</t>
  </si>
  <si>
    <t>8.2.1.1. Wirtschaftswald Hochwald</t>
  </si>
  <si>
    <t>8.2.1.2.</t>
  </si>
  <si>
    <t>Niederwald, Mittelwald</t>
  </si>
  <si>
    <t>Auwald</t>
  </si>
  <si>
    <t>8.2.1.3.</t>
  </si>
  <si>
    <t>8.2.2.</t>
  </si>
  <si>
    <t>Sonderbetriebsklassen</t>
  </si>
  <si>
    <t>b) bestockt mit anderen Baumarten</t>
  </si>
  <si>
    <t>a) bestockt mit Fichte, Tanne, Lärche, Douglasie, Zirbe</t>
  </si>
  <si>
    <t xml:space="preserve">Krummholzflächen (Latschen, </t>
  </si>
  <si>
    <t>Christbaumkulturen auf Waldboden</t>
  </si>
  <si>
    <t>Kurzumtriebsflächen auf Waldboden</t>
  </si>
  <si>
    <t>Nichtholzbodenflächen (Forststraßen, Holzlagerplätze)</t>
  </si>
  <si>
    <t>und sonstige Forstbetriebsflächen (Wirtschaftsgebäude)</t>
  </si>
  <si>
    <t>Forstwirtschaftlich genutzte Fläche gesamt</t>
  </si>
  <si>
    <t>HEKTARSÄTZE</t>
  </si>
  <si>
    <t>Wachs-</t>
  </si>
  <si>
    <t>tum</t>
  </si>
  <si>
    <t>Fi, Lä, Ta, Zir</t>
  </si>
  <si>
    <t xml:space="preserve">B R I N G U N G </t>
  </si>
  <si>
    <t>sonst. Nadelholz</t>
  </si>
  <si>
    <t>HUNDERTSÄTZE</t>
  </si>
  <si>
    <t>80+</t>
  </si>
  <si>
    <t>Fi,Lä,</t>
  </si>
  <si>
    <t>Dou</t>
  </si>
  <si>
    <t>sonst.</t>
  </si>
  <si>
    <t>NH</t>
  </si>
  <si>
    <t>LH</t>
  </si>
  <si>
    <t>Alter</t>
  </si>
  <si>
    <t>A  L  T  E  R</t>
  </si>
  <si>
    <t>0-40</t>
  </si>
  <si>
    <t>40-80</t>
  </si>
  <si>
    <t>EINHEITSWERT in EURO</t>
  </si>
  <si>
    <t>je Hektar</t>
  </si>
  <si>
    <t>Forstwirtschaftlicher Einheitswert gesamt:</t>
  </si>
  <si>
    <t>a) bestockt mit Fichte, Tanne, Lärche, Douglasie</t>
  </si>
  <si>
    <t>Fichte,</t>
  </si>
  <si>
    <t>Tanne,</t>
  </si>
  <si>
    <t>Verriegelungssatz</t>
  </si>
  <si>
    <t>Fi, Ta, Lä, Dou:</t>
  </si>
  <si>
    <t>sonstige BA:</t>
  </si>
  <si>
    <t xml:space="preserve">Die Hunderterstelle des Einheitswertes des gesamten Betriebes wird </t>
  </si>
  <si>
    <t>auf ganze Hunderter abgerundet!</t>
  </si>
  <si>
    <t>Berechnungsergebnis:</t>
  </si>
  <si>
    <t>BRINGUNGSLAGE:</t>
  </si>
  <si>
    <t>Nichtholzbodenflächen (Forststraßen, Holzlagerplätze) und</t>
  </si>
  <si>
    <t>sonstige Forstbetriebsflächen (Wirtschaftsgebäude)</t>
  </si>
  <si>
    <t>HS/BA-Grp</t>
  </si>
  <si>
    <t>HS-Neu</t>
  </si>
  <si>
    <t>EW-Neu</t>
  </si>
  <si>
    <t>Ertragswert gesamt:</t>
  </si>
  <si>
    <t>Ertragswert je Hektar:</t>
  </si>
  <si>
    <t>landwirtschaftlich genutzte Flächen</t>
  </si>
  <si>
    <t>forstwirtschaftlich genutze Flächen</t>
  </si>
  <si>
    <t>Zuschläge gemäß § 40 BewG</t>
  </si>
  <si>
    <t>öffentliche Gelder gemäß § 35 BewG</t>
  </si>
  <si>
    <t>Summe</t>
  </si>
  <si>
    <t>Einheitswert gerundet gemäß § 25 BewG</t>
  </si>
  <si>
    <t xml:space="preserve"> BL 1</t>
  </si>
  <si>
    <t xml:space="preserve"> BL 2</t>
  </si>
  <si>
    <t>BL 3</t>
  </si>
  <si>
    <t>mehr als 5 % (Bruchteilsgrenze), mindestens aber € 300,-- (Mindestgrenze)</t>
  </si>
  <si>
    <t>Auswahl Forst</t>
  </si>
  <si>
    <t>Bruchteilsgrenze</t>
  </si>
  <si>
    <t>Mindestgrenze</t>
  </si>
  <si>
    <t>Betragsgrenze</t>
  </si>
  <si>
    <t>SUMME  BA-Gruppe</t>
  </si>
  <si>
    <t>aktueller Einheitswert lt. Bescheid</t>
  </si>
  <si>
    <t>SUMME    BA-Gruppe</t>
  </si>
  <si>
    <t xml:space="preserve"> </t>
  </si>
  <si>
    <t>oder mehr als € 1.000,-- (Betragsgrenze)</t>
  </si>
  <si>
    <t>Prüfung der Kalamitätsabschlagsgrenze</t>
  </si>
  <si>
    <t>Wirtschaftswald</t>
  </si>
  <si>
    <t>Schadflächen</t>
  </si>
  <si>
    <t>Prüfung der Wertfortschreibungsgrenzen § 21 BewG</t>
  </si>
  <si>
    <t>Dateneingabe Einheitswert</t>
  </si>
  <si>
    <t>Gesamt-fläche</t>
  </si>
  <si>
    <t>Altersgruppe</t>
  </si>
  <si>
    <t>8.2.1.2 Niederwald, Mittelwald</t>
  </si>
  <si>
    <t>8.2.1.3 Auwald</t>
  </si>
  <si>
    <t>8.2.1.1 Wirtschaftswald-Hochwald [Hektar]</t>
  </si>
  <si>
    <t>8.2.2 Sonderbetriebsklassen [Hektar]</t>
  </si>
  <si>
    <t>Schutzwald mit möglicher Holznutzung, Bannwald, Erholungswald</t>
  </si>
  <si>
    <t>a) bestockt mit Fichte, Tanne, Lärche, Zirbe, Douglasie</t>
  </si>
  <si>
    <t>Schutzwald ohne mögliche Holznutzungen, Windschutzanlagen</t>
  </si>
  <si>
    <t>Krummholzflächen (Latschen, Grünerlen und dergleichen)</t>
  </si>
  <si>
    <t>Nichtholzbodenflächen (Forststraßen, Holzlagerplätze) und sonstige</t>
  </si>
  <si>
    <t>Forstbetriebsflächen (Wirtschaftsgebäude)</t>
  </si>
  <si>
    <t>Streulage (mehr als 25 % räumlich getrennt) oder Riemenparzellen              Ja:</t>
  </si>
  <si>
    <t>Fichte, Tanne, Lärche, Zirbe</t>
  </si>
  <si>
    <t>anderes Nadelholz (z.B. Kiefer)</t>
  </si>
  <si>
    <t>Baumarten-gruppe</t>
  </si>
  <si>
    <t>Wachstums-stufe</t>
  </si>
  <si>
    <t>Summe-Hochwald</t>
  </si>
  <si>
    <t>mindestens 20 % der Wirtschaftswald-Hochwaldfläche</t>
  </si>
  <si>
    <t>Mehr als zwei Drittel der Waldfläche
sind schlepperfahrbar.</t>
  </si>
  <si>
    <t>Weniger als ein Drittel der Waldfläche
ist schlepperfahrbar.</t>
  </si>
  <si>
    <t>Mehr als ein Drittel der Waldfläche
ist schlepperfahrbar.</t>
  </si>
  <si>
    <t>11 bis 40</t>
  </si>
  <si>
    <t>0 bis 10</t>
  </si>
  <si>
    <t>41 bis 80</t>
  </si>
  <si>
    <t>0-10</t>
  </si>
  <si>
    <t>0 bis 10 Jahre</t>
  </si>
  <si>
    <t>11 bis 40 Jahre</t>
  </si>
  <si>
    <t>0 bis 11 Jahre</t>
  </si>
  <si>
    <t>BERECHNUNG EINHEITSWERT FORST - HF 2023</t>
  </si>
  <si>
    <r>
      <t>Haftungsausschluss:</t>
    </r>
    <r>
      <rPr>
        <sz val="9"/>
        <color theme="1"/>
        <rFont val="Arial"/>
        <family val="2"/>
      </rPr>
      <t xml:space="preserve"> Obwohl die LK OÖ versucht, exakte, richtige, vollständige und aktuelle Informationen bereitzustellen, gibt die LK OÖ keine Gewährleistung oder Haftung bezüglich der Genauigkeit, Richtigkeit, Vollständigkeit und Aktualität des Einheitswertrechners, der auf dieser Webseite bereitgestellt wird. Die LK OÖ haftet nicht für direkte oder indirekte Schäden bzw. Folgeschäden, die auf irgendeine Weise durch den Zugriff auf diese Webseite entstehen oder durch Informationen entstehen, die durch den Einheitswertrechner bereitgestellt werden. Der Einheitswertrechner ist urheberrechtlich geschützt und kann nur für private Zwecke genutzt werden.</t>
    </r>
  </si>
  <si>
    <t>Die hier ausgewiesenen Ergebnisse sind eine Annäherungsberechnung, die tatsächliche Berechnung und Überprüfung des Einheitswertes erfolgt durch die Finanzbehörde auf Basis der im Antrag zur Beschwerde bzw. der im Erfassungsformular LuF 1 des BMF erklärten Angaben.</t>
  </si>
  <si>
    <r>
      <t xml:space="preserve">Bringungslage:    </t>
    </r>
    <r>
      <rPr>
        <b/>
        <u/>
        <sz val="18"/>
        <color theme="0"/>
        <rFont val="Arial"/>
        <family val="2"/>
      </rPr>
      <t>1</t>
    </r>
  </si>
  <si>
    <r>
      <t xml:space="preserve">Bringungslage:    </t>
    </r>
    <r>
      <rPr>
        <b/>
        <u/>
        <sz val="18"/>
        <color theme="0"/>
        <rFont val="Arial"/>
        <family val="2"/>
      </rPr>
      <t>2</t>
    </r>
  </si>
  <si>
    <r>
      <t xml:space="preserve">Bringungslage:    </t>
    </r>
    <r>
      <rPr>
        <b/>
        <u/>
        <sz val="18"/>
        <color theme="0"/>
        <rFont val="Arial"/>
        <family val="2"/>
      </rPr>
      <t>3</t>
    </r>
  </si>
  <si>
    <r>
      <t xml:space="preserve">Bringungslage:   </t>
    </r>
    <r>
      <rPr>
        <b/>
        <u/>
        <sz val="18"/>
        <color theme="0"/>
        <rFont val="Arial"/>
        <family val="2"/>
      </rPr>
      <t>3</t>
    </r>
  </si>
  <si>
    <t>Flächeneingabe der geänderten Bestandessituation in Hektar</t>
  </si>
  <si>
    <t>Wertfortschreibungsrechner - Kleinwald - 2024</t>
  </si>
  <si>
    <t>Für eine Wertfortschreibung muss nur eine der beiden Grenzen überschritten werden!</t>
  </si>
  <si>
    <t>Stand 2024, Version_a</t>
  </si>
  <si>
    <t>Wert zum Fortschreibungs-zeitpunkt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</si>
</sst>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000"/>
    <numFmt numFmtId="165" formatCode="0.0%"/>
    <numFmt numFmtId="166" formatCode="_-* #,##0.0000_-;\-* #,##0.0000_-;_-* &quot;-&quot;??_-;_-@_-"/>
    <numFmt numFmtId="167" formatCode="0.0000"/>
  </numFmts>
  <fonts count="36" x14ac:knownFonts="1">
    <font>
      <sz val="11"/>
      <color theme="1"/>
      <name val="Calibri"/>
      <family val="2"/>
      <scheme val="minor"/>
    </font>
    <font>
      <sz val="11"/>
      <color theme="1"/>
      <name val="Arial"/>
      <family val="2"/>
    </font>
    <font>
      <sz val="9"/>
      <color indexed="81"/>
      <name val="Tahoma"/>
      <family val="2"/>
    </font>
    <font>
      <sz val="11"/>
      <color theme="1"/>
      <name val="Calibri"/>
      <family val="2"/>
      <scheme val="minor"/>
    </font>
    <font>
      <b/>
      <sz val="16"/>
      <color theme="1"/>
      <name val="Arial"/>
      <family val="2"/>
    </font>
    <font>
      <b/>
      <sz val="14"/>
      <color theme="1"/>
      <name val="Arial"/>
      <family val="2"/>
    </font>
    <font>
      <sz val="14"/>
      <color theme="1"/>
      <name val="Arial"/>
      <family val="2"/>
    </font>
    <font>
      <b/>
      <u/>
      <sz val="11"/>
      <color theme="1"/>
      <name val="Arial"/>
      <family val="2"/>
    </font>
    <font>
      <b/>
      <sz val="14"/>
      <color rgb="FFFF0000"/>
      <name val="Arial"/>
      <family val="2"/>
    </font>
    <font>
      <sz val="8"/>
      <color indexed="81"/>
      <name val="Segoe UI"/>
      <family val="2"/>
    </font>
    <font>
      <b/>
      <sz val="14"/>
      <color indexed="81"/>
      <name val="Calibri"/>
      <family val="2"/>
      <scheme val="minor"/>
    </font>
    <font>
      <sz val="14"/>
      <color indexed="81"/>
      <name val="Calibri"/>
      <family val="2"/>
      <scheme val="minor"/>
    </font>
    <font>
      <b/>
      <sz val="14"/>
      <name val="Arial"/>
      <family val="2"/>
    </font>
    <font>
      <b/>
      <sz val="12"/>
      <color theme="1"/>
      <name val="Arial"/>
      <family val="2"/>
    </font>
    <font>
      <b/>
      <sz val="16"/>
      <color rgb="FFFF0000"/>
      <name val="Arial"/>
      <family val="2"/>
    </font>
    <font>
      <b/>
      <sz val="18"/>
      <color theme="1"/>
      <name val="Arial"/>
      <family val="2"/>
    </font>
    <font>
      <sz val="14"/>
      <color indexed="81"/>
      <name val="Arial"/>
      <family val="2"/>
    </font>
    <font>
      <b/>
      <sz val="9"/>
      <name val="Arial"/>
      <family val="2"/>
    </font>
    <font>
      <sz val="9"/>
      <name val="Arial"/>
      <family val="2"/>
    </font>
    <font>
      <sz val="9"/>
      <color theme="1"/>
      <name val="Calibri"/>
      <family val="2"/>
      <scheme val="minor"/>
    </font>
    <font>
      <b/>
      <sz val="9"/>
      <color theme="1"/>
      <name val="Arial"/>
      <family val="2"/>
    </font>
    <font>
      <sz val="9"/>
      <color theme="1"/>
      <name val="Arial"/>
      <family val="2"/>
    </font>
    <font>
      <sz val="12"/>
      <color theme="1"/>
      <name val="Arial"/>
      <family val="2"/>
    </font>
    <font>
      <sz val="14"/>
      <color theme="1"/>
      <name val="Calibri"/>
      <family val="2"/>
      <scheme val="minor"/>
    </font>
    <font>
      <sz val="9"/>
      <color indexed="81"/>
      <name val="Segoe UI"/>
      <family val="2"/>
    </font>
    <font>
      <b/>
      <sz val="12"/>
      <color indexed="81"/>
      <name val="Arial"/>
      <family val="2"/>
    </font>
    <font>
      <sz val="12"/>
      <color indexed="81"/>
      <name val="Arial"/>
      <family val="2"/>
    </font>
    <font>
      <b/>
      <sz val="14"/>
      <color theme="0"/>
      <name val="Arial"/>
      <family val="2"/>
    </font>
    <font>
      <b/>
      <sz val="13"/>
      <color theme="0"/>
      <name val="Arial"/>
      <family val="2"/>
    </font>
    <font>
      <b/>
      <u/>
      <sz val="18"/>
      <color theme="0"/>
      <name val="Arial"/>
      <family val="2"/>
    </font>
    <font>
      <b/>
      <sz val="16"/>
      <color theme="0"/>
      <name val="Arial"/>
      <family val="2"/>
    </font>
    <font>
      <b/>
      <sz val="20"/>
      <color theme="0"/>
      <name val="Arial"/>
      <family val="2"/>
    </font>
    <font>
      <b/>
      <sz val="12"/>
      <color theme="0"/>
      <name val="Arial"/>
      <family val="2"/>
    </font>
    <font>
      <sz val="11"/>
      <color theme="0"/>
      <name val="Calibri"/>
      <family val="2"/>
      <scheme val="minor"/>
    </font>
    <font>
      <b/>
      <sz val="18"/>
      <color theme="0"/>
      <name val="Arial"/>
      <family val="2"/>
    </font>
    <font>
      <sz val="11"/>
      <name val="Arial"/>
      <family val="2"/>
    </font>
  </fonts>
  <fills count="13">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tint="-0.249977111117893"/>
        <bgColor indexed="64"/>
      </patternFill>
    </fill>
  </fills>
  <borders count="99">
    <border>
      <left/>
      <right/>
      <top/>
      <bottom/>
      <diagonal/>
    </border>
    <border>
      <left style="thin">
        <color auto="1"/>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ck">
        <color auto="1"/>
      </left>
      <right style="medium">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style="thick">
        <color auto="1"/>
      </right>
      <top/>
      <bottom style="thick">
        <color auto="1"/>
      </bottom>
      <diagonal/>
    </border>
    <border>
      <left style="thick">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right style="thick">
        <color auto="1"/>
      </right>
      <top style="medium">
        <color auto="1"/>
      </top>
      <bottom style="thick">
        <color auto="1"/>
      </bottom>
      <diagonal/>
    </border>
    <border>
      <left style="thick">
        <color auto="1"/>
      </left>
      <right style="thick">
        <color auto="1"/>
      </right>
      <top style="thick">
        <color auto="1"/>
      </top>
      <bottom style="medium">
        <color auto="1"/>
      </bottom>
      <diagonal/>
    </border>
    <border>
      <left style="thick">
        <color auto="1"/>
      </left>
      <right style="thick">
        <color auto="1"/>
      </right>
      <top style="medium">
        <color auto="1"/>
      </top>
      <bottom style="thick">
        <color auto="1"/>
      </bottom>
      <diagonal/>
    </border>
    <border>
      <left style="thick">
        <color auto="1"/>
      </left>
      <right/>
      <top/>
      <bottom/>
      <diagonal/>
    </border>
    <border>
      <left/>
      <right/>
      <top/>
      <bottom style="medium">
        <color auto="1"/>
      </bottom>
      <diagonal/>
    </border>
    <border>
      <left/>
      <right style="thick">
        <color auto="1"/>
      </right>
      <top/>
      <bottom style="medium">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style="thick">
        <color auto="1"/>
      </right>
      <top/>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style="thick">
        <color auto="1"/>
      </right>
      <top style="medium">
        <color auto="1"/>
      </top>
      <bottom style="medium">
        <color auto="1"/>
      </bottom>
      <diagonal/>
    </border>
    <border>
      <left style="thin">
        <color auto="1"/>
      </left>
      <right/>
      <top style="thin">
        <color auto="1"/>
      </top>
      <bottom style="thin">
        <color auto="1"/>
      </bottom>
      <diagonal/>
    </border>
    <border>
      <left style="thick">
        <color auto="1"/>
      </left>
      <right style="thin">
        <color auto="1"/>
      </right>
      <top style="thick">
        <color auto="1"/>
      </top>
      <bottom style="medium">
        <color auto="1"/>
      </bottom>
      <diagonal/>
    </border>
    <border>
      <left style="thick">
        <color auto="1"/>
      </left>
      <right style="thin">
        <color auto="1"/>
      </right>
      <top style="medium">
        <color auto="1"/>
      </top>
      <bottom style="medium">
        <color auto="1"/>
      </bottom>
      <diagonal/>
    </border>
    <border>
      <left style="thick">
        <color auto="1"/>
      </left>
      <right style="thin">
        <color auto="1"/>
      </right>
      <top style="medium">
        <color auto="1"/>
      </top>
      <bottom style="thick">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auto="1"/>
      </left>
      <right style="medium">
        <color auto="1"/>
      </right>
      <top style="medium">
        <color auto="1"/>
      </top>
      <bottom/>
      <diagonal/>
    </border>
    <border>
      <left style="medium">
        <color indexed="64"/>
      </left>
      <right/>
      <top/>
      <bottom style="medium">
        <color indexed="64"/>
      </bottom>
      <diagonal/>
    </border>
    <border>
      <left style="thick">
        <color auto="1"/>
      </left>
      <right style="thick">
        <color auto="1"/>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auto="1"/>
      </left>
      <right style="medium">
        <color auto="1"/>
      </right>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right/>
      <top style="thin">
        <color auto="1"/>
      </top>
      <bottom style="medium">
        <color indexed="64"/>
      </bottom>
      <diagonal/>
    </border>
    <border>
      <left style="medium">
        <color auto="1"/>
      </left>
      <right style="medium">
        <color auto="1"/>
      </right>
      <top/>
      <bottom/>
      <diagonal/>
    </border>
    <border>
      <left/>
      <right/>
      <top style="medium">
        <color indexed="64"/>
      </top>
      <bottom style="thin">
        <color auto="1"/>
      </bottom>
      <diagonal/>
    </border>
    <border>
      <left style="thick">
        <color auto="1"/>
      </left>
      <right/>
      <top style="medium">
        <color auto="1"/>
      </top>
      <bottom style="medium">
        <color auto="1"/>
      </bottom>
      <diagonal/>
    </border>
    <border>
      <left style="thin">
        <color auto="1"/>
      </left>
      <right style="thin">
        <color auto="1"/>
      </right>
      <top style="thin">
        <color auto="1"/>
      </top>
      <bottom style="thick">
        <color indexed="64"/>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diagonal/>
    </border>
    <border>
      <left style="medium">
        <color auto="1"/>
      </left>
      <right/>
      <top style="medium">
        <color indexed="64"/>
      </top>
      <bottom style="thin">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top style="thick">
        <color auto="1"/>
      </top>
      <bottom style="thin">
        <color auto="1"/>
      </bottom>
      <diagonal/>
    </border>
    <border>
      <left style="thick">
        <color auto="1"/>
      </left>
      <right/>
      <top style="thin">
        <color auto="1"/>
      </top>
      <bottom style="thin">
        <color auto="1"/>
      </bottom>
      <diagonal/>
    </border>
    <border>
      <left style="thick">
        <color auto="1"/>
      </left>
      <right/>
      <top style="thin">
        <color auto="1"/>
      </top>
      <bottom style="thick">
        <color auto="1"/>
      </bottom>
      <diagonal/>
    </border>
    <border>
      <left style="thin">
        <color auto="1"/>
      </left>
      <right/>
      <top/>
      <bottom style="thin">
        <color auto="1"/>
      </bottom>
      <diagonal/>
    </border>
    <border>
      <left/>
      <right style="thin">
        <color indexed="64"/>
      </right>
      <top/>
      <bottom style="thin">
        <color indexed="64"/>
      </bottom>
      <diagonal/>
    </border>
  </borders>
  <cellStyleXfs count="2">
    <xf numFmtId="0" fontId="0" fillId="0" borderId="0"/>
    <xf numFmtId="43" fontId="3" fillId="0" borderId="0" applyFont="0" applyFill="0" applyBorder="0" applyAlignment="0" applyProtection="0"/>
  </cellStyleXfs>
  <cellXfs count="342">
    <xf numFmtId="0" fontId="0" fillId="0" borderId="0" xfId="0"/>
    <xf numFmtId="0" fontId="6" fillId="0" borderId="0" xfId="0" applyFont="1"/>
    <xf numFmtId="43" fontId="6" fillId="0" borderId="0" xfId="1" applyFont="1"/>
    <xf numFmtId="0" fontId="6" fillId="0" borderId="53" xfId="0" applyFont="1" applyBorder="1"/>
    <xf numFmtId="0" fontId="6" fillId="0" borderId="54" xfId="0" applyFont="1" applyBorder="1"/>
    <xf numFmtId="43" fontId="6" fillId="11" borderId="41" xfId="1" applyFont="1" applyFill="1" applyBorder="1"/>
    <xf numFmtId="43" fontId="6" fillId="11" borderId="55" xfId="1" applyFont="1" applyFill="1" applyBorder="1"/>
    <xf numFmtId="43" fontId="6" fillId="2" borderId="41" xfId="1" applyFont="1" applyFill="1" applyBorder="1"/>
    <xf numFmtId="0" fontId="6" fillId="0" borderId="55" xfId="0" applyFont="1" applyBorder="1" applyAlignment="1">
      <alignment horizontal="center" vertical="center" wrapText="1"/>
    </xf>
    <xf numFmtId="0" fontId="6" fillId="0" borderId="41" xfId="0" applyFont="1" applyBorder="1" applyAlignment="1">
      <alignment horizontal="center" vertical="center" wrapText="1"/>
    </xf>
    <xf numFmtId="0" fontId="7" fillId="0" borderId="0" xfId="0" applyFont="1"/>
    <xf numFmtId="0" fontId="5" fillId="0" borderId="0" xfId="0" applyFont="1"/>
    <xf numFmtId="0" fontId="12" fillId="0" borderId="0" xfId="0" applyFont="1"/>
    <xf numFmtId="0" fontId="8" fillId="0" borderId="0" xfId="0" applyFont="1" applyAlignment="1">
      <alignment horizontal="right"/>
    </xf>
    <xf numFmtId="0" fontId="4" fillId="0" borderId="0" xfId="0" applyFont="1"/>
    <xf numFmtId="0" fontId="12" fillId="0" borderId="0" xfId="0" applyFont="1" applyAlignment="1">
      <alignment horizontal="center"/>
    </xf>
    <xf numFmtId="0" fontId="5" fillId="0" borderId="0" xfId="0" applyFont="1" applyAlignment="1">
      <alignment horizontal="center"/>
    </xf>
    <xf numFmtId="0" fontId="12" fillId="0" borderId="0" xfId="0" applyFont="1" applyBorder="1"/>
    <xf numFmtId="3" fontId="5" fillId="0" borderId="0" xfId="0" applyNumberFormat="1" applyFont="1"/>
    <xf numFmtId="0" fontId="5" fillId="0" borderId="0" xfId="0" applyFont="1" applyBorder="1"/>
    <xf numFmtId="0" fontId="6" fillId="7" borderId="53" xfId="0" applyFont="1" applyFill="1" applyBorder="1" applyAlignment="1">
      <alignment vertical="center"/>
    </xf>
    <xf numFmtId="0" fontId="6" fillId="7" borderId="55" xfId="0" applyFont="1" applyFill="1" applyBorder="1" applyAlignment="1">
      <alignment vertical="center"/>
    </xf>
    <xf numFmtId="165" fontId="5" fillId="11" borderId="41" xfId="0" applyNumberFormat="1" applyFont="1" applyFill="1" applyBorder="1" applyAlignment="1">
      <alignment vertical="center"/>
    </xf>
    <xf numFmtId="0" fontId="6" fillId="0" borderId="0" xfId="0" applyFont="1" applyAlignment="1">
      <alignment vertical="center"/>
    </xf>
    <xf numFmtId="0" fontId="8" fillId="0" borderId="0" xfId="0" applyFont="1" applyAlignment="1">
      <alignment vertical="center"/>
    </xf>
    <xf numFmtId="0" fontId="6" fillId="7" borderId="58" xfId="0" applyFont="1" applyFill="1" applyBorder="1" applyAlignment="1">
      <alignment vertical="center"/>
    </xf>
    <xf numFmtId="0" fontId="6" fillId="7" borderId="29" xfId="0" applyFont="1" applyFill="1" applyBorder="1" applyAlignment="1">
      <alignment vertical="center"/>
    </xf>
    <xf numFmtId="43" fontId="5" fillId="11" borderId="41" xfId="0" applyNumberFormat="1" applyFont="1" applyFill="1" applyBorder="1" applyAlignment="1">
      <alignment vertical="center"/>
    </xf>
    <xf numFmtId="0" fontId="7" fillId="0" borderId="0" xfId="0" applyFont="1" applyAlignment="1">
      <alignment vertical="center"/>
    </xf>
    <xf numFmtId="0" fontId="6" fillId="7" borderId="54" xfId="0" applyFont="1" applyFill="1" applyBorder="1" applyAlignment="1">
      <alignment vertical="center"/>
    </xf>
    <xf numFmtId="43" fontId="6" fillId="5" borderId="41" xfId="1" applyFont="1" applyFill="1" applyBorder="1" applyProtection="1">
      <protection locked="0"/>
    </xf>
    <xf numFmtId="43" fontId="6" fillId="2" borderId="55" xfId="1" applyFont="1" applyFill="1" applyBorder="1" applyProtection="1">
      <protection locked="0"/>
    </xf>
    <xf numFmtId="43" fontId="6" fillId="5" borderId="57" xfId="1" applyFont="1" applyFill="1" applyBorder="1" applyProtection="1">
      <protection locked="0"/>
    </xf>
    <xf numFmtId="43" fontId="6" fillId="5" borderId="55" xfId="1" applyFont="1" applyFill="1" applyBorder="1" applyProtection="1">
      <protection locked="0"/>
    </xf>
    <xf numFmtId="43" fontId="6" fillId="12" borderId="41" xfId="1" applyFont="1" applyFill="1" applyBorder="1" applyAlignment="1">
      <alignment horizontal="center"/>
    </xf>
    <xf numFmtId="166" fontId="5" fillId="11" borderId="41" xfId="0" applyNumberFormat="1" applyFont="1" applyFill="1" applyBorder="1" applyAlignment="1">
      <alignment vertical="center"/>
    </xf>
    <xf numFmtId="166" fontId="5" fillId="5" borderId="41" xfId="1" applyNumberFormat="1" applyFont="1" applyFill="1" applyBorder="1" applyAlignment="1" applyProtection="1">
      <alignment vertical="center"/>
      <protection locked="0"/>
    </xf>
    <xf numFmtId="0" fontId="1" fillId="0" borderId="0" xfId="0" applyFont="1"/>
    <xf numFmtId="0" fontId="4" fillId="2" borderId="53" xfId="0" applyFont="1" applyFill="1" applyBorder="1"/>
    <xf numFmtId="0" fontId="1" fillId="2" borderId="54" xfId="0" applyFont="1" applyFill="1" applyBorder="1"/>
    <xf numFmtId="0" fontId="1" fillId="2" borderId="55" xfId="0" applyFont="1" applyFill="1" applyBorder="1"/>
    <xf numFmtId="0" fontId="1" fillId="0" borderId="0" xfId="0" applyFont="1" applyAlignment="1">
      <alignment vertical="center"/>
    </xf>
    <xf numFmtId="0" fontId="4" fillId="2" borderId="53" xfId="0" applyFont="1" applyFill="1" applyBorder="1" applyAlignment="1">
      <alignment horizontal="left" vertical="center"/>
    </xf>
    <xf numFmtId="0" fontId="5" fillId="2" borderId="54" xfId="0" applyFont="1" applyFill="1" applyBorder="1" applyAlignment="1">
      <alignment vertical="center"/>
    </xf>
    <xf numFmtId="0" fontId="5" fillId="2" borderId="55" xfId="0" applyFont="1" applyFill="1" applyBorder="1" applyAlignment="1">
      <alignment vertical="center"/>
    </xf>
    <xf numFmtId="0" fontId="1" fillId="0" borderId="0" xfId="0" applyFont="1" applyFill="1" applyAlignment="1">
      <alignment vertical="center"/>
    </xf>
    <xf numFmtId="0" fontId="15" fillId="0" borderId="0" xfId="0" applyFont="1" applyAlignment="1">
      <alignment vertical="center"/>
    </xf>
    <xf numFmtId="0" fontId="1" fillId="0" borderId="0" xfId="0" applyFont="1" applyFill="1" applyBorder="1"/>
    <xf numFmtId="0" fontId="17" fillId="0" borderId="53" xfId="0" applyFont="1" applyBorder="1" applyAlignment="1">
      <alignment vertical="center"/>
    </xf>
    <xf numFmtId="0" fontId="1" fillId="0" borderId="55" xfId="0" applyFont="1" applyBorder="1"/>
    <xf numFmtId="0" fontId="5" fillId="0" borderId="0" xfId="0" applyFont="1" applyAlignment="1">
      <alignment horizontal="left" vertical="center"/>
    </xf>
    <xf numFmtId="0" fontId="12" fillId="0" borderId="0" xfId="0" applyFont="1" applyAlignment="1">
      <alignment horizontal="left" vertical="center"/>
    </xf>
    <xf numFmtId="0" fontId="5" fillId="0" borderId="0" xfId="0" applyFont="1" applyFill="1" applyBorder="1" applyAlignment="1" applyProtection="1">
      <alignment horizontal="center"/>
      <protection locked="0"/>
    </xf>
    <xf numFmtId="0" fontId="5" fillId="7" borderId="53" xfId="0" applyFont="1" applyFill="1" applyBorder="1" applyAlignment="1">
      <alignment vertical="center"/>
    </xf>
    <xf numFmtId="0" fontId="5" fillId="7" borderId="54" xfId="0" applyFont="1" applyFill="1" applyBorder="1" applyAlignment="1">
      <alignment vertical="center"/>
    </xf>
    <xf numFmtId="0" fontId="8" fillId="7" borderId="54" xfId="0" applyFont="1" applyFill="1" applyBorder="1" applyAlignment="1">
      <alignment horizontal="right" vertical="center"/>
    </xf>
    <xf numFmtId="0" fontId="8" fillId="7" borderId="55" xfId="0" applyFont="1" applyFill="1" applyBorder="1" applyAlignment="1">
      <alignment horizontal="right" vertical="center"/>
    </xf>
    <xf numFmtId="0" fontId="12" fillId="0" borderId="0" xfId="0" applyFont="1" applyBorder="1" applyAlignment="1">
      <alignment horizontal="center"/>
    </xf>
    <xf numFmtId="14" fontId="5" fillId="7" borderId="53" xfId="0" applyNumberFormat="1" applyFont="1" applyFill="1" applyBorder="1" applyAlignment="1">
      <alignment vertical="center"/>
    </xf>
    <xf numFmtId="164" fontId="5" fillId="5" borderId="75" xfId="0" applyNumberFormat="1" applyFont="1" applyFill="1" applyBorder="1" applyAlignment="1" applyProtection="1">
      <alignment vertical="center"/>
      <protection locked="0"/>
    </xf>
    <xf numFmtId="164" fontId="5" fillId="5" borderId="76" xfId="0" applyNumberFormat="1" applyFont="1" applyFill="1" applyBorder="1" applyAlignment="1" applyProtection="1">
      <alignment vertical="center"/>
      <protection locked="0"/>
    </xf>
    <xf numFmtId="164" fontId="5" fillId="5" borderId="77" xfId="0" applyNumberFormat="1" applyFont="1" applyFill="1" applyBorder="1" applyAlignment="1" applyProtection="1">
      <alignment vertical="center"/>
      <protection locked="0"/>
    </xf>
    <xf numFmtId="0" fontId="5" fillId="0" borderId="78" xfId="0" applyFont="1" applyBorder="1" applyAlignment="1">
      <alignment vertical="center"/>
    </xf>
    <xf numFmtId="164" fontId="5" fillId="2" borderId="79" xfId="0" applyNumberFormat="1" applyFont="1" applyFill="1" applyBorder="1" applyAlignment="1">
      <alignment vertical="center"/>
    </xf>
    <xf numFmtId="4" fontId="5" fillId="0" borderId="80" xfId="0" applyNumberFormat="1" applyFont="1" applyBorder="1" applyAlignment="1">
      <alignment vertical="center"/>
    </xf>
    <xf numFmtId="4" fontId="5" fillId="0" borderId="78" xfId="0" applyNumberFormat="1" applyFont="1" applyBorder="1" applyAlignment="1">
      <alignment vertical="center"/>
    </xf>
    <xf numFmtId="0" fontId="5" fillId="0" borderId="80" xfId="0" applyFont="1" applyBorder="1" applyAlignment="1">
      <alignment vertical="center"/>
    </xf>
    <xf numFmtId="0" fontId="5" fillId="0" borderId="55" xfId="0" applyFont="1" applyBorder="1" applyAlignment="1">
      <alignment vertical="center"/>
    </xf>
    <xf numFmtId="164" fontId="5" fillId="2" borderId="75" xfId="0" applyNumberFormat="1" applyFont="1" applyFill="1" applyBorder="1" applyAlignment="1">
      <alignment vertical="center"/>
    </xf>
    <xf numFmtId="164" fontId="5" fillId="2" borderId="76" xfId="0" applyNumberFormat="1" applyFont="1" applyFill="1" applyBorder="1" applyAlignment="1">
      <alignment vertical="center"/>
    </xf>
    <xf numFmtId="164" fontId="5" fillId="2" borderId="77" xfId="0" applyNumberFormat="1" applyFont="1" applyFill="1" applyBorder="1" applyAlignment="1">
      <alignment vertical="center"/>
    </xf>
    <xf numFmtId="164" fontId="4" fillId="11" borderId="41" xfId="0" applyNumberFormat="1" applyFont="1" applyFill="1" applyBorder="1" applyAlignment="1">
      <alignment vertical="center"/>
    </xf>
    <xf numFmtId="0" fontId="4" fillId="0" borderId="0" xfId="0" applyFont="1" applyBorder="1"/>
    <xf numFmtId="0" fontId="22" fillId="0" borderId="74" xfId="0" applyFont="1" applyBorder="1" applyAlignment="1">
      <alignment horizontal="center" vertical="center"/>
    </xf>
    <xf numFmtId="0" fontId="22" fillId="0" borderId="51" xfId="0" applyFont="1" applyBorder="1" applyAlignment="1">
      <alignment horizontal="center" vertical="center"/>
    </xf>
    <xf numFmtId="0" fontId="22" fillId="0" borderId="81" xfId="0" applyFont="1" applyBorder="1" applyAlignment="1">
      <alignment horizontal="center" vertical="center"/>
    </xf>
    <xf numFmtId="0" fontId="22" fillId="0" borderId="83" xfId="0" applyFont="1" applyBorder="1" applyAlignment="1">
      <alignment horizontal="center" vertical="center"/>
    </xf>
    <xf numFmtId="164" fontId="5" fillId="11" borderId="41" xfId="0" applyNumberFormat="1" applyFont="1" applyFill="1" applyBorder="1" applyAlignment="1">
      <alignment vertical="center"/>
    </xf>
    <xf numFmtId="0" fontId="5" fillId="0" borderId="0" xfId="0" applyFont="1" applyFill="1"/>
    <xf numFmtId="0" fontId="12" fillId="0" borderId="0" xfId="0" applyFont="1" applyFill="1"/>
    <xf numFmtId="0" fontId="13" fillId="0" borderId="56" xfId="0" applyFont="1" applyBorder="1" applyAlignment="1">
      <alignment vertical="center"/>
    </xf>
    <xf numFmtId="0" fontId="13" fillId="0" borderId="60" xfId="0" applyFont="1" applyBorder="1" applyAlignment="1">
      <alignment vertical="center"/>
    </xf>
    <xf numFmtId="0" fontId="5" fillId="3" borderId="61" xfId="0" applyFont="1" applyFill="1" applyBorder="1" applyAlignment="1" applyProtection="1">
      <alignment vertical="center"/>
    </xf>
    <xf numFmtId="0" fontId="13" fillId="0" borderId="62" xfId="0" applyFont="1" applyBorder="1" applyAlignment="1">
      <alignment vertical="center"/>
    </xf>
    <xf numFmtId="0" fontId="13" fillId="0" borderId="53" xfId="0" applyFont="1" applyBorder="1" applyAlignment="1">
      <alignment vertical="center"/>
    </xf>
    <xf numFmtId="0" fontId="13" fillId="0" borderId="54" xfId="0" applyFont="1" applyBorder="1" applyAlignment="1">
      <alignment vertical="center"/>
    </xf>
    <xf numFmtId="0" fontId="13" fillId="0" borderId="58" xfId="0" applyFont="1" applyBorder="1" applyAlignment="1">
      <alignment vertical="center"/>
    </xf>
    <xf numFmtId="0" fontId="13" fillId="0" borderId="58" xfId="0" applyFont="1" applyFill="1" applyBorder="1" applyAlignment="1">
      <alignment vertical="center"/>
    </xf>
    <xf numFmtId="0" fontId="13" fillId="0" borderId="54" xfId="0" applyFont="1" applyFill="1" applyBorder="1" applyAlignment="1">
      <alignment vertical="center"/>
    </xf>
    <xf numFmtId="0" fontId="5" fillId="0" borderId="55" xfId="0" applyFont="1" applyFill="1" applyBorder="1" applyAlignment="1" applyProtection="1">
      <alignment vertical="center"/>
    </xf>
    <xf numFmtId="0" fontId="13" fillId="0" borderId="0" xfId="0" applyFont="1" applyBorder="1" applyAlignment="1">
      <alignment vertical="center"/>
    </xf>
    <xf numFmtId="0" fontId="5" fillId="0" borderId="0" xfId="0" applyFont="1" applyFill="1" applyBorder="1" applyAlignment="1" applyProtection="1">
      <alignment vertical="center"/>
    </xf>
    <xf numFmtId="0" fontId="13" fillId="0" borderId="29" xfId="0" applyFont="1" applyBorder="1" applyAlignment="1">
      <alignment vertical="center"/>
    </xf>
    <xf numFmtId="0" fontId="4" fillId="0" borderId="0" xfId="0" applyFont="1" applyFill="1" applyBorder="1" applyAlignment="1">
      <alignment vertical="center"/>
    </xf>
    <xf numFmtId="0" fontId="5" fillId="0" borderId="0" xfId="0" applyFont="1" applyFill="1" applyBorder="1" applyAlignment="1">
      <alignment vertical="center"/>
    </xf>
    <xf numFmtId="164" fontId="4" fillId="0" borderId="0" xfId="0" applyNumberFormat="1" applyFont="1" applyFill="1" applyBorder="1" applyAlignment="1">
      <alignment vertical="center"/>
    </xf>
    <xf numFmtId="0" fontId="4" fillId="2" borderId="53" xfId="0" applyFont="1" applyFill="1" applyBorder="1" applyAlignment="1"/>
    <xf numFmtId="0" fontId="5" fillId="0" borderId="0" xfId="0" applyFont="1" applyFill="1" applyBorder="1" applyAlignment="1" applyProtection="1">
      <alignment vertical="center"/>
      <protection locked="0"/>
    </xf>
    <xf numFmtId="0" fontId="13" fillId="2" borderId="53" xfId="0" applyFont="1" applyFill="1" applyBorder="1" applyAlignment="1">
      <alignment vertical="center"/>
    </xf>
    <xf numFmtId="164" fontId="4" fillId="5" borderId="55" xfId="0" applyNumberFormat="1" applyFont="1" applyFill="1" applyBorder="1" applyAlignment="1" applyProtection="1">
      <alignment horizontal="center"/>
      <protection locked="0"/>
    </xf>
    <xf numFmtId="0" fontId="5" fillId="0" borderId="0" xfId="0" applyFont="1" applyFill="1" applyBorder="1" applyAlignment="1">
      <alignment horizontal="left" vertical="center"/>
    </xf>
    <xf numFmtId="0" fontId="5" fillId="0" borderId="0" xfId="0" applyFont="1" applyAlignment="1" applyProtection="1">
      <alignment vertical="center"/>
    </xf>
    <xf numFmtId="0" fontId="14" fillId="5" borderId="1" xfId="0" applyFont="1" applyFill="1" applyBorder="1" applyAlignment="1" applyProtection="1">
      <alignment horizontal="center" vertical="center"/>
    </xf>
    <xf numFmtId="4" fontId="5" fillId="5" borderId="1" xfId="0" applyNumberFormat="1" applyFont="1" applyFill="1" applyBorder="1" applyAlignment="1" applyProtection="1">
      <alignment horizontal="center" vertical="center"/>
    </xf>
    <xf numFmtId="0" fontId="5" fillId="0" borderId="0" xfId="0" applyFont="1" applyBorder="1" applyAlignment="1" applyProtection="1">
      <alignment vertical="center"/>
    </xf>
    <xf numFmtId="0" fontId="5" fillId="0" borderId="0" xfId="0" applyFont="1" applyBorder="1" applyAlignment="1">
      <alignment vertical="center"/>
    </xf>
    <xf numFmtId="0" fontId="14" fillId="8" borderId="69" xfId="0" applyFont="1" applyFill="1" applyBorder="1" applyAlignment="1" applyProtection="1">
      <alignment horizontal="center" vertical="center"/>
    </xf>
    <xf numFmtId="0" fontId="14" fillId="10" borderId="70" xfId="0" applyFont="1" applyFill="1" applyBorder="1" applyAlignment="1" applyProtection="1">
      <alignment horizontal="center" vertical="center"/>
    </xf>
    <xf numFmtId="4" fontId="5" fillId="8" borderId="69" xfId="0" applyNumberFormat="1" applyFont="1" applyFill="1" applyBorder="1" applyAlignment="1" applyProtection="1">
      <alignment horizontal="center" vertical="center"/>
    </xf>
    <xf numFmtId="4" fontId="5" fillId="10" borderId="70" xfId="0" applyNumberFormat="1" applyFont="1" applyFill="1" applyBorder="1" applyAlignment="1" applyProtection="1">
      <alignment horizontal="center" vertical="center"/>
    </xf>
    <xf numFmtId="3" fontId="5" fillId="8" borderId="71" xfId="0" applyNumberFormat="1" applyFont="1" applyFill="1" applyBorder="1" applyAlignment="1" applyProtection="1">
      <alignment horizontal="center" vertical="center"/>
    </xf>
    <xf numFmtId="3" fontId="5" fillId="5" borderId="72" xfId="0" applyNumberFormat="1" applyFont="1" applyFill="1" applyBorder="1" applyAlignment="1" applyProtection="1">
      <alignment horizontal="center" vertical="center"/>
    </xf>
    <xf numFmtId="3" fontId="5" fillId="10" borderId="73" xfId="0" applyNumberFormat="1" applyFont="1" applyFill="1" applyBorder="1" applyAlignment="1" applyProtection="1">
      <alignment horizontal="center" vertical="center"/>
    </xf>
    <xf numFmtId="167" fontId="5" fillId="5" borderId="55" xfId="0" applyNumberFormat="1" applyFont="1" applyFill="1" applyBorder="1" applyProtection="1">
      <protection locked="0"/>
    </xf>
    <xf numFmtId="167" fontId="5" fillId="5" borderId="41" xfId="0" applyNumberFormat="1" applyFont="1" applyFill="1" applyBorder="1" applyAlignment="1" applyProtection="1">
      <alignment vertical="center"/>
      <protection locked="0"/>
    </xf>
    <xf numFmtId="0" fontId="13" fillId="0" borderId="77" xfId="0" applyFont="1" applyBorder="1" applyAlignment="1">
      <alignment horizontal="center" vertical="center"/>
    </xf>
    <xf numFmtId="0" fontId="13" fillId="0" borderId="81" xfId="0" applyFont="1" applyFill="1" applyBorder="1" applyAlignment="1">
      <alignment horizontal="center" vertical="center"/>
    </xf>
    <xf numFmtId="0" fontId="27" fillId="0" borderId="0" xfId="0" applyFont="1" applyFill="1"/>
    <xf numFmtId="0" fontId="27" fillId="0" borderId="11" xfId="0" applyFont="1" applyFill="1" applyBorder="1" applyAlignment="1">
      <alignment horizontal="center"/>
    </xf>
    <xf numFmtId="0" fontId="27" fillId="0" borderId="14" xfId="0" applyFont="1" applyFill="1" applyBorder="1" applyAlignment="1">
      <alignment horizontal="center"/>
    </xf>
    <xf numFmtId="0" fontId="27" fillId="0" borderId="17" xfId="0" applyFont="1" applyFill="1" applyBorder="1" applyAlignment="1">
      <alignment horizontal="center"/>
    </xf>
    <xf numFmtId="0" fontId="27" fillId="0" borderId="18" xfId="0" applyFont="1" applyFill="1" applyBorder="1" applyAlignment="1">
      <alignment horizontal="center"/>
    </xf>
    <xf numFmtId="0" fontId="27" fillId="0" borderId="19" xfId="0" applyFont="1" applyFill="1" applyBorder="1" applyAlignment="1">
      <alignment horizontal="center"/>
    </xf>
    <xf numFmtId="0" fontId="27" fillId="0" borderId="26" xfId="0" applyFont="1" applyFill="1" applyBorder="1" applyAlignment="1">
      <alignment horizontal="center"/>
    </xf>
    <xf numFmtId="0" fontId="27" fillId="0" borderId="37" xfId="0" applyFont="1" applyFill="1" applyBorder="1"/>
    <xf numFmtId="0" fontId="27" fillId="0" borderId="38" xfId="0" applyFont="1" applyFill="1" applyBorder="1"/>
    <xf numFmtId="0" fontId="27" fillId="0" borderId="39" xfId="0" applyFont="1" applyFill="1" applyBorder="1"/>
    <xf numFmtId="0" fontId="27" fillId="0" borderId="46" xfId="0" applyFont="1" applyFill="1" applyBorder="1" applyAlignment="1">
      <alignment horizontal="center"/>
    </xf>
    <xf numFmtId="0" fontId="27" fillId="0" borderId="40" xfId="0" applyFont="1" applyFill="1" applyBorder="1"/>
    <xf numFmtId="0" fontId="27" fillId="0" borderId="41" xfId="0" applyFont="1" applyFill="1" applyBorder="1"/>
    <xf numFmtId="0" fontId="27" fillId="0" borderId="42" xfId="0" applyFont="1" applyFill="1" applyBorder="1"/>
    <xf numFmtId="0" fontId="27" fillId="0" borderId="27" xfId="0" applyFont="1" applyFill="1" applyBorder="1" applyAlignment="1">
      <alignment horizontal="center"/>
    </xf>
    <xf numFmtId="0" fontId="27" fillId="0" borderId="43" xfId="0" applyFont="1" applyFill="1" applyBorder="1"/>
    <xf numFmtId="0" fontId="27" fillId="0" borderId="44" xfId="0" applyFont="1" applyFill="1" applyBorder="1"/>
    <xf numFmtId="0" fontId="27" fillId="0" borderId="45" xfId="0" applyFont="1" applyFill="1" applyBorder="1"/>
    <xf numFmtId="0" fontId="27" fillId="0" borderId="34" xfId="0" applyFont="1" applyFill="1" applyBorder="1"/>
    <xf numFmtId="0" fontId="28" fillId="0" borderId="34" xfId="0" applyFont="1" applyFill="1" applyBorder="1"/>
    <xf numFmtId="0" fontId="27" fillId="0" borderId="2" xfId="0" applyFont="1" applyFill="1" applyBorder="1"/>
    <xf numFmtId="0" fontId="27" fillId="0" borderId="35" xfId="0" applyFont="1" applyFill="1" applyBorder="1"/>
    <xf numFmtId="0" fontId="27" fillId="0" borderId="59" xfId="0" applyFont="1" applyFill="1" applyBorder="1"/>
    <xf numFmtId="17" fontId="27" fillId="0" borderId="26" xfId="0" applyNumberFormat="1" applyFont="1" applyFill="1" applyBorder="1"/>
    <xf numFmtId="0" fontId="27" fillId="0" borderId="26" xfId="0" applyFont="1" applyFill="1" applyBorder="1"/>
    <xf numFmtId="0" fontId="27" fillId="0" borderId="46" xfId="0" applyFont="1" applyFill="1" applyBorder="1"/>
    <xf numFmtId="0" fontId="27" fillId="0" borderId="27" xfId="0" applyFont="1" applyFill="1" applyBorder="1"/>
    <xf numFmtId="0" fontId="27" fillId="0" borderId="7" xfId="0" applyFont="1" applyFill="1" applyBorder="1" applyAlignment="1">
      <alignment horizontal="center" vertical="center"/>
    </xf>
    <xf numFmtId="0" fontId="27" fillId="0" borderId="85"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87" xfId="0" applyFont="1" applyFill="1" applyBorder="1" applyAlignment="1">
      <alignment horizontal="center" vertical="center"/>
    </xf>
    <xf numFmtId="0" fontId="27" fillId="0" borderId="88" xfId="0" applyFont="1" applyFill="1" applyBorder="1" applyAlignment="1">
      <alignment horizontal="center" vertical="center"/>
    </xf>
    <xf numFmtId="0" fontId="27" fillId="0" borderId="89" xfId="0" applyFont="1" applyFill="1" applyBorder="1" applyAlignment="1">
      <alignment horizontal="center" vertical="center"/>
    </xf>
    <xf numFmtId="0" fontId="27" fillId="0" borderId="20" xfId="0" applyFont="1" applyFill="1" applyBorder="1" applyAlignment="1">
      <alignment horizontal="center"/>
    </xf>
    <xf numFmtId="0" fontId="27" fillId="0" borderId="3" xfId="0" applyFont="1" applyFill="1" applyBorder="1"/>
    <xf numFmtId="3" fontId="27" fillId="0" borderId="86" xfId="0" applyNumberFormat="1" applyFont="1" applyFill="1" applyBorder="1"/>
    <xf numFmtId="3" fontId="27" fillId="0" borderId="4" xfId="0" applyNumberFormat="1" applyFont="1" applyFill="1" applyBorder="1"/>
    <xf numFmtId="1" fontId="27" fillId="0" borderId="3" xfId="0" applyNumberFormat="1" applyFont="1" applyFill="1" applyBorder="1"/>
    <xf numFmtId="1" fontId="27" fillId="0" borderId="86" xfId="0" applyNumberFormat="1" applyFont="1" applyFill="1" applyBorder="1"/>
    <xf numFmtId="1" fontId="27" fillId="0" borderId="4" xfId="0" applyNumberFormat="1" applyFont="1" applyFill="1" applyBorder="1"/>
    <xf numFmtId="0" fontId="27" fillId="0" borderId="84" xfId="0" applyFont="1" applyFill="1" applyBorder="1" applyAlignment="1">
      <alignment horizontal="center"/>
    </xf>
    <xf numFmtId="0" fontId="27" fillId="0" borderId="5" xfId="0" applyFont="1" applyFill="1" applyBorder="1"/>
    <xf numFmtId="3" fontId="27" fillId="0" borderId="1" xfId="0" applyNumberFormat="1" applyFont="1" applyFill="1" applyBorder="1"/>
    <xf numFmtId="3" fontId="27" fillId="0" borderId="6" xfId="0" applyNumberFormat="1" applyFont="1" applyFill="1" applyBorder="1"/>
    <xf numFmtId="1" fontId="27" fillId="0" borderId="5" xfId="0" applyNumberFormat="1" applyFont="1" applyFill="1" applyBorder="1"/>
    <xf numFmtId="1" fontId="27" fillId="0" borderId="1" xfId="0" applyNumberFormat="1" applyFont="1" applyFill="1" applyBorder="1"/>
    <xf numFmtId="1" fontId="27" fillId="0" borderId="6" xfId="0" applyNumberFormat="1" applyFont="1" applyFill="1" applyBorder="1"/>
    <xf numFmtId="0" fontId="27" fillId="0" borderId="23" xfId="0" applyFont="1" applyFill="1" applyBorder="1" applyAlignment="1">
      <alignment horizontal="center"/>
    </xf>
    <xf numFmtId="1" fontId="27" fillId="0" borderId="7" xfId="0" applyNumberFormat="1" applyFont="1" applyFill="1" applyBorder="1"/>
    <xf numFmtId="3" fontId="27" fillId="0" borderId="85" xfId="0" applyNumberFormat="1" applyFont="1" applyFill="1" applyBorder="1"/>
    <xf numFmtId="3" fontId="27" fillId="0" borderId="8" xfId="0" applyNumberFormat="1" applyFont="1" applyFill="1" applyBorder="1"/>
    <xf numFmtId="1" fontId="27" fillId="0" borderId="85" xfId="0" applyNumberFormat="1" applyFont="1" applyFill="1" applyBorder="1"/>
    <xf numFmtId="1" fontId="27" fillId="0" borderId="8" xfId="0" applyNumberFormat="1" applyFont="1" applyFill="1" applyBorder="1"/>
    <xf numFmtId="0" fontId="27" fillId="0" borderId="0" xfId="0" applyFont="1" applyFill="1" applyBorder="1" applyAlignment="1">
      <alignment horizontal="center"/>
    </xf>
    <xf numFmtId="0" fontId="27" fillId="0" borderId="0" xfId="0" applyFont="1" applyFill="1" applyBorder="1"/>
    <xf numFmtId="3" fontId="27" fillId="0" borderId="0" xfId="0" applyNumberFormat="1" applyFont="1" applyFill="1" applyBorder="1"/>
    <xf numFmtId="0" fontId="27" fillId="0" borderId="31" xfId="0" applyFont="1" applyFill="1" applyBorder="1"/>
    <xf numFmtId="0" fontId="27" fillId="0" borderId="32" xfId="0" applyFont="1" applyFill="1" applyBorder="1"/>
    <xf numFmtId="0" fontId="27" fillId="0" borderId="33" xfId="0" applyFont="1" applyFill="1" applyBorder="1"/>
    <xf numFmtId="0" fontId="30" fillId="0" borderId="0" xfId="0" applyFont="1" applyFill="1"/>
    <xf numFmtId="0" fontId="27" fillId="0" borderId="11" xfId="0" applyFont="1" applyFill="1" applyBorder="1"/>
    <xf numFmtId="0" fontId="27" fillId="0" borderId="12" xfId="0" applyFont="1" applyFill="1" applyBorder="1"/>
    <xf numFmtId="0" fontId="27" fillId="0" borderId="13" xfId="0" applyFont="1" applyFill="1" applyBorder="1"/>
    <xf numFmtId="0" fontId="27" fillId="0" borderId="14" xfId="0" applyFont="1" applyFill="1" applyBorder="1"/>
    <xf numFmtId="0" fontId="27" fillId="0" borderId="28" xfId="0" applyFont="1" applyFill="1" applyBorder="1"/>
    <xf numFmtId="0" fontId="27" fillId="0" borderId="36" xfId="0" applyFont="1" applyFill="1" applyBorder="1"/>
    <xf numFmtId="0" fontId="27" fillId="0" borderId="15" xfId="0" applyFont="1" applyFill="1" applyBorder="1"/>
    <xf numFmtId="0" fontId="27" fillId="0" borderId="16" xfId="0" applyFont="1" applyFill="1" applyBorder="1"/>
    <xf numFmtId="0" fontId="31" fillId="0" borderId="0" xfId="0" applyFont="1" applyProtection="1"/>
    <xf numFmtId="0" fontId="27" fillId="0" borderId="0" xfId="0" applyFont="1" applyProtection="1"/>
    <xf numFmtId="0" fontId="27" fillId="0" borderId="0" xfId="0" applyFont="1"/>
    <xf numFmtId="0" fontId="27" fillId="5" borderId="47" xfId="0" applyFont="1" applyFill="1" applyBorder="1" applyAlignment="1" applyProtection="1">
      <alignment vertical="center"/>
    </xf>
    <xf numFmtId="0" fontId="27" fillId="5" borderId="51" xfId="0" applyFont="1" applyFill="1" applyBorder="1" applyAlignment="1" applyProtection="1">
      <alignment vertical="center"/>
    </xf>
    <xf numFmtId="0" fontId="27" fillId="6" borderId="0" xfId="0" applyFont="1" applyFill="1" applyProtection="1"/>
    <xf numFmtId="0" fontId="27" fillId="3" borderId="0" xfId="0" applyFont="1" applyFill="1" applyProtection="1"/>
    <xf numFmtId="0" fontId="30" fillId="0" borderId="0" xfId="0" applyFont="1" applyProtection="1"/>
    <xf numFmtId="0" fontId="27" fillId="0" borderId="11" xfId="0" applyFont="1" applyBorder="1" applyAlignment="1" applyProtection="1">
      <alignment horizontal="center"/>
    </xf>
    <xf numFmtId="0" fontId="27" fillId="0" borderId="34" xfId="0" applyFont="1" applyBorder="1" applyAlignment="1" applyProtection="1">
      <alignment horizontal="center"/>
    </xf>
    <xf numFmtId="0" fontId="27" fillId="0" borderId="0" xfId="0" applyFont="1" applyAlignment="1">
      <alignment horizontal="center"/>
    </xf>
    <xf numFmtId="0" fontId="27" fillId="0" borderId="14" xfId="0" applyFont="1" applyBorder="1" applyAlignment="1" applyProtection="1">
      <alignment horizontal="center"/>
    </xf>
    <xf numFmtId="0" fontId="27" fillId="0" borderId="35" xfId="0" applyFont="1" applyBorder="1" applyAlignment="1" applyProtection="1">
      <alignment horizontal="center"/>
    </xf>
    <xf numFmtId="0" fontId="28" fillId="0" borderId="17" xfId="0" applyFont="1" applyBorder="1" applyAlignment="1" applyProtection="1">
      <alignment horizontal="center"/>
    </xf>
    <xf numFmtId="0" fontId="27" fillId="0" borderId="0" xfId="0" applyFont="1" applyAlignment="1">
      <alignment horizontal="left"/>
    </xf>
    <xf numFmtId="0" fontId="27" fillId="0" borderId="28" xfId="0" applyFont="1" applyBorder="1" applyProtection="1"/>
    <xf numFmtId="0" fontId="27" fillId="0" borderId="91" xfId="0" applyFont="1" applyBorder="1" applyAlignment="1" applyProtection="1">
      <alignment horizontal="center"/>
    </xf>
    <xf numFmtId="3" fontId="27" fillId="9" borderId="48" xfId="0" applyNumberFormat="1" applyFont="1" applyFill="1" applyBorder="1" applyProtection="1"/>
    <xf numFmtId="3" fontId="27" fillId="9" borderId="20" xfId="0" applyNumberFormat="1" applyFont="1" applyFill="1" applyBorder="1" applyProtection="1"/>
    <xf numFmtId="3" fontId="27" fillId="6" borderId="91" xfId="0" applyNumberFormat="1" applyFont="1" applyFill="1" applyBorder="1" applyProtection="1"/>
    <xf numFmtId="0" fontId="27" fillId="0" borderId="34" xfId="0" applyFont="1" applyBorder="1" applyProtection="1"/>
    <xf numFmtId="0" fontId="27" fillId="0" borderId="92" xfId="0" applyFont="1" applyBorder="1" applyAlignment="1" applyProtection="1">
      <alignment horizontal="center"/>
    </xf>
    <xf numFmtId="3" fontId="27" fillId="9" borderId="49" xfId="0" applyNumberFormat="1" applyFont="1" applyFill="1" applyBorder="1" applyProtection="1"/>
    <xf numFmtId="3" fontId="27" fillId="9" borderId="84" xfId="0" applyNumberFormat="1" applyFont="1" applyFill="1" applyBorder="1" applyProtection="1"/>
    <xf numFmtId="3" fontId="27" fillId="6" borderId="92" xfId="0" applyNumberFormat="1" applyFont="1" applyFill="1" applyBorder="1" applyProtection="1"/>
    <xf numFmtId="3" fontId="27" fillId="6" borderId="59" xfId="0" applyNumberFormat="1" applyFont="1" applyFill="1" applyBorder="1" applyProtection="1"/>
    <xf numFmtId="0" fontId="27" fillId="0" borderId="28" xfId="0" applyFont="1" applyBorder="1"/>
    <xf numFmtId="1" fontId="27" fillId="0" borderId="0" xfId="0" applyNumberFormat="1" applyFont="1"/>
    <xf numFmtId="0" fontId="27" fillId="0" borderId="14" xfId="0" applyFont="1" applyBorder="1" applyProtection="1"/>
    <xf numFmtId="0" fontId="27" fillId="0" borderId="93" xfId="0" applyFont="1" applyBorder="1" applyAlignment="1" applyProtection="1">
      <alignment horizontal="center"/>
    </xf>
    <xf numFmtId="3" fontId="27" fillId="9" borderId="50" xfId="0" applyNumberFormat="1" applyFont="1" applyFill="1" applyBorder="1" applyProtection="1"/>
    <xf numFmtId="3" fontId="27" fillId="9" borderId="23" xfId="0" applyNumberFormat="1" applyFont="1" applyFill="1" applyBorder="1" applyProtection="1"/>
    <xf numFmtId="3" fontId="27" fillId="6" borderId="93" xfId="0" applyNumberFormat="1" applyFont="1" applyFill="1" applyBorder="1" applyProtection="1"/>
    <xf numFmtId="3" fontId="27" fillId="0" borderId="59" xfId="0" applyNumberFormat="1" applyFont="1" applyBorder="1" applyProtection="1"/>
    <xf numFmtId="0" fontId="27" fillId="0" borderId="11" xfId="0" applyFont="1" applyBorder="1" applyProtection="1"/>
    <xf numFmtId="3" fontId="27" fillId="9" borderId="9" xfId="0" applyNumberFormat="1" applyFont="1" applyFill="1" applyBorder="1" applyProtection="1"/>
    <xf numFmtId="3" fontId="27" fillId="6" borderId="0" xfId="0" applyNumberFormat="1" applyFont="1" applyFill="1" applyProtection="1"/>
    <xf numFmtId="1" fontId="27" fillId="0" borderId="0" xfId="0" applyNumberFormat="1" applyFont="1" applyBorder="1"/>
    <xf numFmtId="0" fontId="27" fillId="0" borderId="0" xfId="0" applyFont="1" applyBorder="1"/>
    <xf numFmtId="0" fontId="27" fillId="3" borderId="35" xfId="0" applyFont="1" applyFill="1" applyBorder="1" applyProtection="1"/>
    <xf numFmtId="0" fontId="30" fillId="6" borderId="2" xfId="0" applyFont="1" applyFill="1" applyBorder="1" applyProtection="1"/>
    <xf numFmtId="3" fontId="30" fillId="6" borderId="10" xfId="0" applyNumberFormat="1" applyFont="1" applyFill="1" applyBorder="1" applyProtection="1"/>
    <xf numFmtId="3" fontId="30" fillId="6" borderId="31" xfId="0" applyNumberFormat="1" applyFont="1" applyFill="1" applyBorder="1" applyProtection="1"/>
    <xf numFmtId="1" fontId="27" fillId="5" borderId="0" xfId="0" applyNumberFormat="1" applyFont="1" applyFill="1"/>
    <xf numFmtId="0" fontId="27" fillId="0" borderId="20" xfId="0" applyFont="1" applyBorder="1" applyProtection="1"/>
    <xf numFmtId="0" fontId="27" fillId="0" borderId="21" xfId="0" applyFont="1" applyBorder="1" applyProtection="1"/>
    <xf numFmtId="0" fontId="27" fillId="0" borderId="22" xfId="0" applyFont="1" applyBorder="1" applyProtection="1"/>
    <xf numFmtId="0" fontId="27" fillId="6" borderId="26" xfId="0" applyFont="1" applyFill="1" applyBorder="1" applyProtection="1"/>
    <xf numFmtId="0" fontId="27" fillId="0" borderId="23" xfId="0" applyFont="1" applyBorder="1" applyProtection="1"/>
    <xf numFmtId="0" fontId="27" fillId="0" borderId="24" xfId="0" applyFont="1" applyBorder="1" applyProtection="1"/>
    <xf numFmtId="0" fontId="27" fillId="0" borderId="25" xfId="0" applyFont="1" applyBorder="1" applyProtection="1"/>
    <xf numFmtId="0" fontId="27" fillId="6" borderId="27" xfId="0" applyFont="1" applyFill="1" applyBorder="1" applyProtection="1"/>
    <xf numFmtId="0" fontId="27" fillId="0" borderId="12" xfId="0" applyFont="1" applyBorder="1" applyProtection="1"/>
    <xf numFmtId="0" fontId="27" fillId="0" borderId="13" xfId="0" applyFont="1" applyBorder="1" applyProtection="1"/>
    <xf numFmtId="0" fontId="27" fillId="3" borderId="2" xfId="0" applyFont="1" applyFill="1" applyBorder="1" applyProtection="1"/>
    <xf numFmtId="0" fontId="27" fillId="0" borderId="29" xfId="0" applyFont="1" applyBorder="1" applyProtection="1"/>
    <xf numFmtId="0" fontId="27" fillId="0" borderId="30" xfId="0" applyFont="1" applyBorder="1" applyProtection="1"/>
    <xf numFmtId="0" fontId="27" fillId="0" borderId="31" xfId="0" applyFont="1" applyBorder="1" applyProtection="1"/>
    <xf numFmtId="0" fontId="27" fillId="0" borderId="32" xfId="0" applyFont="1" applyBorder="1" applyProtection="1"/>
    <xf numFmtId="0" fontId="27" fillId="0" borderId="33" xfId="0" applyFont="1" applyBorder="1" applyProtection="1"/>
    <xf numFmtId="0" fontId="27" fillId="6" borderId="2" xfId="0" applyFont="1" applyFill="1" applyBorder="1" applyProtection="1"/>
    <xf numFmtId="0" fontId="27" fillId="0" borderId="15" xfId="0" applyFont="1" applyBorder="1" applyProtection="1"/>
    <xf numFmtId="0" fontId="27" fillId="0" borderId="16" xfId="0" applyFont="1" applyBorder="1" applyProtection="1"/>
    <xf numFmtId="3" fontId="34" fillId="8" borderId="2" xfId="0" applyNumberFormat="1" applyFont="1" applyFill="1" applyBorder="1" applyAlignment="1" applyProtection="1">
      <alignment vertical="center"/>
    </xf>
    <xf numFmtId="3" fontId="27" fillId="0" borderId="0" xfId="0" applyNumberFormat="1" applyFont="1"/>
    <xf numFmtId="0" fontId="34" fillId="4" borderId="2" xfId="0" applyFont="1" applyFill="1" applyBorder="1" applyProtection="1"/>
    <xf numFmtId="3" fontId="34" fillId="4" borderId="2" xfId="0" applyNumberFormat="1" applyFont="1" applyFill="1" applyBorder="1" applyProtection="1"/>
    <xf numFmtId="0" fontId="27" fillId="0" borderId="0" xfId="0" applyFont="1" applyProtection="1">
      <protection locked="0"/>
    </xf>
    <xf numFmtId="0" fontId="27" fillId="0" borderId="13" xfId="0" applyFont="1" applyBorder="1" applyAlignment="1" applyProtection="1">
      <alignment horizontal="center"/>
    </xf>
    <xf numFmtId="0" fontId="27" fillId="0" borderId="0" xfId="0" applyFont="1" applyAlignment="1" applyProtection="1">
      <alignment horizontal="center"/>
      <protection locked="0"/>
    </xf>
    <xf numFmtId="0" fontId="27" fillId="0" borderId="16" xfId="0" applyFont="1" applyBorder="1" applyAlignment="1" applyProtection="1">
      <alignment horizontal="center"/>
    </xf>
    <xf numFmtId="0" fontId="28" fillId="0" borderId="18" xfId="0" applyFont="1" applyBorder="1" applyAlignment="1" applyProtection="1">
      <alignment horizontal="center"/>
    </xf>
    <xf numFmtId="0" fontId="28" fillId="0" borderId="19" xfId="0" applyFont="1" applyBorder="1" applyAlignment="1" applyProtection="1">
      <alignment horizontal="center"/>
    </xf>
    <xf numFmtId="0" fontId="27" fillId="0" borderId="0" xfId="0" applyFont="1" applyAlignment="1" applyProtection="1">
      <alignment horizontal="left"/>
      <protection locked="0"/>
    </xf>
    <xf numFmtId="3" fontId="27" fillId="9" borderId="3" xfId="0" applyNumberFormat="1" applyFont="1" applyFill="1" applyBorder="1" applyProtection="1"/>
    <xf numFmtId="3" fontId="27" fillId="9" borderId="94" xfId="0" applyNumberFormat="1" applyFont="1" applyFill="1" applyBorder="1" applyProtection="1"/>
    <xf numFmtId="0" fontId="27" fillId="0" borderId="28" xfId="0" applyFont="1" applyBorder="1" applyProtection="1">
      <protection locked="0"/>
    </xf>
    <xf numFmtId="3" fontId="27" fillId="9" borderId="5" xfId="0" applyNumberFormat="1" applyFont="1" applyFill="1" applyBorder="1" applyProtection="1"/>
    <xf numFmtId="3" fontId="27" fillId="9" borderId="95" xfId="0" applyNumberFormat="1" applyFont="1" applyFill="1" applyBorder="1" applyProtection="1"/>
    <xf numFmtId="1" fontId="27" fillId="0" borderId="0" xfId="0" applyNumberFormat="1" applyFont="1" applyProtection="1">
      <protection locked="0"/>
    </xf>
    <xf numFmtId="3" fontId="27" fillId="9" borderId="7" xfId="0" applyNumberFormat="1" applyFont="1" applyFill="1" applyBorder="1" applyProtection="1"/>
    <xf numFmtId="3" fontId="27" fillId="9" borderId="96" xfId="0" applyNumberFormat="1" applyFont="1" applyFill="1" applyBorder="1" applyProtection="1"/>
    <xf numFmtId="3" fontId="27" fillId="6" borderId="0" xfId="0" applyNumberFormat="1" applyFont="1" applyFill="1" applyBorder="1" applyProtection="1"/>
    <xf numFmtId="1" fontId="27" fillId="0" borderId="0" xfId="0" applyNumberFormat="1" applyFont="1" applyBorder="1" applyProtection="1">
      <protection locked="0"/>
    </xf>
    <xf numFmtId="0" fontId="27" fillId="0" borderId="0" xfId="0" applyFont="1" applyBorder="1" applyProtection="1">
      <protection locked="0"/>
    </xf>
    <xf numFmtId="3" fontId="27" fillId="0" borderId="0" xfId="0" applyNumberFormat="1" applyFont="1" applyBorder="1" applyProtection="1"/>
    <xf numFmtId="0" fontId="27" fillId="0" borderId="35" xfId="0" applyFont="1" applyBorder="1" applyProtection="1"/>
    <xf numFmtId="1" fontId="27" fillId="5" borderId="0" xfId="0" applyNumberFormat="1" applyFont="1" applyFill="1" applyProtection="1">
      <protection locked="0"/>
    </xf>
    <xf numFmtId="0" fontId="27" fillId="0" borderId="0" xfId="0" applyFont="1" applyBorder="1" applyProtection="1"/>
    <xf numFmtId="0" fontId="35" fillId="9" borderId="74" xfId="0" applyFont="1" applyFill="1" applyBorder="1"/>
    <xf numFmtId="0" fontId="35" fillId="9" borderId="98" xfId="0" applyFont="1" applyFill="1" applyBorder="1"/>
    <xf numFmtId="0" fontId="17" fillId="9" borderId="97" xfId="0" applyFont="1" applyFill="1" applyBorder="1"/>
    <xf numFmtId="0" fontId="13" fillId="2" borderId="78" xfId="0" applyFont="1" applyFill="1" applyBorder="1" applyAlignment="1">
      <alignment horizontal="center" vertical="center" wrapText="1"/>
    </xf>
    <xf numFmtId="0" fontId="22" fillId="0" borderId="80" xfId="0" applyFont="1" applyBorder="1" applyAlignment="1">
      <alignment horizontal="center" vertical="center" wrapText="1"/>
    </xf>
    <xf numFmtId="0" fontId="4" fillId="2" borderId="53" xfId="0" applyFont="1" applyFill="1" applyBorder="1" applyAlignment="1">
      <alignment horizontal="left" vertical="center"/>
    </xf>
    <xf numFmtId="0" fontId="4" fillId="2" borderId="54" xfId="0" applyFont="1" applyFill="1" applyBorder="1" applyAlignment="1">
      <alignment horizontal="left" vertical="center"/>
    </xf>
    <xf numFmtId="0" fontId="4" fillId="2" borderId="55" xfId="0" applyFont="1" applyFill="1" applyBorder="1" applyAlignment="1">
      <alignment horizontal="left" vertical="center"/>
    </xf>
    <xf numFmtId="0" fontId="5" fillId="11" borderId="66" xfId="0" applyFont="1" applyFill="1" applyBorder="1" applyAlignment="1" applyProtection="1">
      <alignment horizontal="center" vertical="center"/>
    </xf>
    <xf numFmtId="0" fontId="5" fillId="11" borderId="67" xfId="0" applyFont="1" applyFill="1" applyBorder="1" applyAlignment="1" applyProtection="1">
      <alignment horizontal="center" vertical="center"/>
    </xf>
    <xf numFmtId="0" fontId="5" fillId="11" borderId="68" xfId="0" applyFont="1" applyFill="1" applyBorder="1" applyAlignment="1" applyProtection="1">
      <alignment horizontal="center" vertical="center"/>
    </xf>
    <xf numFmtId="0" fontId="8" fillId="0" borderId="0" xfId="0" applyFont="1" applyAlignment="1">
      <alignment horizontal="right"/>
    </xf>
    <xf numFmtId="0" fontId="13" fillId="2" borderId="75" xfId="0" applyFont="1" applyFill="1" applyBorder="1" applyAlignment="1">
      <alignment horizontal="center" vertical="center" wrapText="1"/>
    </xf>
    <xf numFmtId="0" fontId="22" fillId="2" borderId="77" xfId="0" applyFont="1" applyFill="1" applyBorder="1" applyAlignment="1">
      <alignment horizontal="center" vertical="center" wrapText="1"/>
    </xf>
    <xf numFmtId="0" fontId="5" fillId="0" borderId="53" xfId="0" applyFont="1" applyBorder="1" applyAlignment="1"/>
    <xf numFmtId="0" fontId="0" fillId="0" borderId="54" xfId="0" applyBorder="1" applyAlignment="1"/>
    <xf numFmtId="0" fontId="0" fillId="0" borderId="55" xfId="0" applyBorder="1" applyAlignment="1"/>
    <xf numFmtId="0" fontId="5" fillId="7" borderId="58" xfId="0" applyFont="1" applyFill="1" applyBorder="1" applyAlignment="1">
      <alignment vertical="center"/>
    </xf>
    <xf numFmtId="0" fontId="23" fillId="7" borderId="55" xfId="0" applyFont="1" applyFill="1" applyBorder="1" applyAlignment="1">
      <alignment vertical="center"/>
    </xf>
    <xf numFmtId="0" fontId="22" fillId="0" borderId="57" xfId="0" applyFont="1" applyBorder="1" applyAlignment="1">
      <alignment vertical="center" wrapText="1"/>
    </xf>
    <xf numFmtId="0" fontId="0" fillId="0" borderId="82" xfId="0" applyBorder="1" applyAlignment="1">
      <alignment vertical="center" wrapText="1"/>
    </xf>
    <xf numFmtId="0" fontId="0" fillId="0" borderId="65" xfId="0" applyBorder="1" applyAlignment="1">
      <alignment vertical="center" wrapText="1"/>
    </xf>
    <xf numFmtId="0" fontId="13" fillId="2" borderId="57" xfId="0" applyFont="1" applyFill="1" applyBorder="1" applyAlignment="1">
      <alignment horizontal="center" vertical="center" wrapText="1"/>
    </xf>
    <xf numFmtId="0" fontId="0" fillId="2" borderId="65" xfId="0" applyFill="1" applyBorder="1" applyAlignment="1">
      <alignment horizontal="center" vertical="center" wrapText="1"/>
    </xf>
    <xf numFmtId="0" fontId="13" fillId="2" borderId="90" xfId="0" applyFont="1" applyFill="1" applyBorder="1" applyAlignment="1">
      <alignment horizontal="center" vertical="center"/>
    </xf>
    <xf numFmtId="0" fontId="0" fillId="0" borderId="83" xfId="0" applyBorder="1" applyAlignment="1">
      <alignment horizontal="center" vertical="center"/>
    </xf>
    <xf numFmtId="0" fontId="0" fillId="0" borderId="78" xfId="0" applyBorder="1" applyAlignment="1">
      <alignment horizontal="center" vertical="center"/>
    </xf>
    <xf numFmtId="0" fontId="18" fillId="0" borderId="56" xfId="0" applyFont="1" applyBorder="1" applyAlignment="1">
      <alignment horizontal="justify" vertical="center" wrapText="1"/>
    </xf>
    <xf numFmtId="0" fontId="18" fillId="0" borderId="60" xfId="0" applyFont="1" applyBorder="1" applyAlignment="1">
      <alignment horizontal="justify" vertical="center" wrapText="1"/>
    </xf>
    <xf numFmtId="0" fontId="19" fillId="0" borderId="60" xfId="0" applyFont="1" applyBorder="1" applyAlignment="1">
      <alignment horizontal="justify" vertical="center" wrapText="1"/>
    </xf>
    <xf numFmtId="0" fontId="19" fillId="0" borderId="61" xfId="0" applyFont="1" applyBorder="1" applyAlignment="1">
      <alignment horizontal="justify" vertical="center" wrapText="1"/>
    </xf>
    <xf numFmtId="0" fontId="19" fillId="0" borderId="62" xfId="0" applyFont="1" applyBorder="1" applyAlignment="1">
      <alignment horizontal="justify" vertical="center" wrapText="1"/>
    </xf>
    <xf numFmtId="0" fontId="19" fillId="0" borderId="0" xfId="0" applyFont="1" applyBorder="1" applyAlignment="1">
      <alignment horizontal="justify" vertical="center" wrapText="1"/>
    </xf>
    <xf numFmtId="0" fontId="19" fillId="0" borderId="63" xfId="0" applyFont="1" applyBorder="1" applyAlignment="1">
      <alignment horizontal="justify" vertical="center" wrapText="1"/>
    </xf>
    <xf numFmtId="0" fontId="19" fillId="0" borderId="58" xfId="0" applyFont="1" applyBorder="1" applyAlignment="1">
      <alignment horizontal="justify" wrapText="1"/>
    </xf>
    <xf numFmtId="0" fontId="19" fillId="0" borderId="29" xfId="0" applyFont="1" applyBorder="1" applyAlignment="1">
      <alignment horizontal="justify" wrapText="1"/>
    </xf>
    <xf numFmtId="0" fontId="19" fillId="0" borderId="64" xfId="0" applyFont="1" applyBorder="1" applyAlignment="1">
      <alignment horizontal="justify" wrapText="1"/>
    </xf>
    <xf numFmtId="0" fontId="20" fillId="0" borderId="56" xfId="0" applyFont="1" applyBorder="1" applyAlignment="1">
      <alignment horizontal="justify" vertical="center" wrapText="1"/>
    </xf>
    <xf numFmtId="0" fontId="0" fillId="0" borderId="60" xfId="0" applyBorder="1" applyAlignment="1">
      <alignment horizontal="justify" wrapText="1"/>
    </xf>
    <xf numFmtId="0" fontId="0" fillId="0" borderId="61" xfId="0" applyBorder="1" applyAlignment="1">
      <alignment horizontal="justify" wrapText="1"/>
    </xf>
    <xf numFmtId="0" fontId="0" fillId="0" borderId="62" xfId="0" applyBorder="1" applyAlignment="1">
      <alignment horizontal="justify" wrapText="1"/>
    </xf>
    <xf numFmtId="0" fontId="0" fillId="0" borderId="0" xfId="0" applyBorder="1" applyAlignment="1">
      <alignment horizontal="justify" wrapText="1"/>
    </xf>
    <xf numFmtId="0" fontId="0" fillId="0" borderId="63" xfId="0" applyBorder="1" applyAlignment="1">
      <alignment horizontal="justify" wrapText="1"/>
    </xf>
    <xf numFmtId="0" fontId="0" fillId="0" borderId="58" xfId="0" applyBorder="1" applyAlignment="1">
      <alignment wrapText="1"/>
    </xf>
    <xf numFmtId="0" fontId="0" fillId="0" borderId="29" xfId="0" applyBorder="1" applyAlignment="1">
      <alignment wrapText="1"/>
    </xf>
    <xf numFmtId="0" fontId="0" fillId="0" borderId="64" xfId="0" applyBorder="1" applyAlignment="1">
      <alignment wrapText="1"/>
    </xf>
    <xf numFmtId="0" fontId="34" fillId="8" borderId="0" xfId="0" applyFont="1" applyFill="1" applyBorder="1" applyAlignment="1" applyProtection="1">
      <alignment horizontal="center" vertical="center"/>
    </xf>
    <xf numFmtId="0" fontId="34" fillId="8" borderId="36" xfId="0" applyFont="1" applyFill="1" applyBorder="1" applyAlignment="1" applyProtection="1">
      <alignment horizontal="center" vertical="center"/>
    </xf>
    <xf numFmtId="0" fontId="32" fillId="5" borderId="47" xfId="0" applyFont="1" applyFill="1" applyBorder="1" applyAlignment="1" applyProtection="1">
      <alignment horizontal="center" vertical="center" wrapText="1"/>
    </xf>
    <xf numFmtId="0" fontId="32" fillId="5" borderId="51" xfId="0" applyFont="1" applyFill="1" applyBorder="1" applyAlignment="1" applyProtection="1">
      <alignment horizontal="center" vertical="center" wrapText="1"/>
    </xf>
    <xf numFmtId="0" fontId="32" fillId="5" borderId="52" xfId="0" applyFont="1" applyFill="1" applyBorder="1" applyAlignment="1" applyProtection="1">
      <alignment horizontal="center" vertical="center" wrapText="1"/>
    </xf>
    <xf numFmtId="0" fontId="27" fillId="0" borderId="15" xfId="0" applyFont="1" applyFill="1" applyBorder="1" applyAlignment="1" applyProtection="1">
      <alignment horizontal="left"/>
    </xf>
    <xf numFmtId="0" fontId="27" fillId="6" borderId="34" xfId="0" applyFont="1" applyFill="1" applyBorder="1" applyAlignment="1" applyProtection="1">
      <alignment horizontal="center"/>
    </xf>
    <xf numFmtId="0" fontId="33" fillId="0" borderId="35" xfId="0" applyFont="1" applyBorder="1" applyAlignment="1">
      <alignment horizontal="center"/>
    </xf>
    <xf numFmtId="0" fontId="27" fillId="6" borderId="34" xfId="0" applyFont="1" applyFill="1" applyBorder="1" applyAlignment="1" applyProtection="1">
      <alignment horizontal="center" wrapText="1"/>
    </xf>
    <xf numFmtId="0" fontId="33" fillId="0" borderId="35" xfId="0" applyFont="1" applyBorder="1" applyAlignment="1">
      <alignment horizontal="center" wrapText="1"/>
    </xf>
    <xf numFmtId="0" fontId="27" fillId="0" borderId="11" xfId="0" applyFont="1" applyBorder="1" applyAlignment="1" applyProtection="1">
      <alignment horizontal="center"/>
    </xf>
    <xf numFmtId="0" fontId="33" fillId="0" borderId="12" xfId="0" applyFont="1" applyBorder="1" applyAlignment="1">
      <alignment horizontal="center"/>
    </xf>
    <xf numFmtId="0" fontId="33" fillId="0" borderId="13" xfId="0" applyFont="1" applyBorder="1" applyAlignment="1">
      <alignment horizontal="center"/>
    </xf>
    <xf numFmtId="0" fontId="33" fillId="6" borderId="59" xfId="0" applyFont="1" applyFill="1" applyBorder="1" applyAlignment="1">
      <alignment horizontal="center" wrapText="1"/>
    </xf>
    <xf numFmtId="0" fontId="27" fillId="0" borderId="28" xfId="0" applyFont="1" applyFill="1" applyBorder="1" applyAlignment="1">
      <alignment horizontal="center"/>
    </xf>
    <xf numFmtId="0" fontId="27" fillId="0" borderId="0" xfId="0" applyFont="1" applyFill="1" applyBorder="1" applyAlignment="1">
      <alignment horizontal="center"/>
    </xf>
    <xf numFmtId="0" fontId="27" fillId="0" borderId="36" xfId="0" applyFont="1" applyFill="1" applyBorder="1" applyAlignment="1">
      <alignment horizontal="center"/>
    </xf>
    <xf numFmtId="0" fontId="27" fillId="0" borderId="11" xfId="0" applyFont="1" applyFill="1" applyBorder="1" applyAlignment="1">
      <alignment horizontal="center"/>
    </xf>
    <xf numFmtId="0" fontId="27" fillId="0" borderId="12" xfId="0" applyFont="1" applyFill="1" applyBorder="1" applyAlignment="1">
      <alignment horizontal="center"/>
    </xf>
    <xf numFmtId="0" fontId="27" fillId="0" borderId="13" xfId="0" applyFont="1" applyFill="1" applyBorder="1" applyAlignment="1">
      <alignment horizontal="center"/>
    </xf>
    <xf numFmtId="0" fontId="27" fillId="0" borderId="32" xfId="0" applyFont="1" applyFill="1" applyBorder="1" applyAlignment="1">
      <alignment horizontal="left"/>
    </xf>
    <xf numFmtId="0" fontId="27" fillId="0" borderId="33" xfId="0" applyFont="1" applyFill="1" applyBorder="1" applyAlignment="1">
      <alignment horizontal="left"/>
    </xf>
  </cellXfs>
  <cellStyles count="2">
    <cellStyle name="Komma" xfId="1" builtinId="3"/>
    <cellStyle name="Standard" xfId="0" builtinId="0"/>
  </cellStyles>
  <dxfs count="8">
    <dxf>
      <font>
        <color rgb="FFFF0000"/>
      </font>
    </dxf>
    <dxf>
      <font>
        <color rgb="FF00B050"/>
      </font>
    </dxf>
    <dxf>
      <font>
        <color rgb="FF00B050"/>
      </font>
    </dxf>
    <dxf>
      <font>
        <color rgb="FFFF0000"/>
      </font>
    </dxf>
    <dxf>
      <font>
        <color rgb="FFFF0000"/>
      </font>
    </dxf>
    <dxf>
      <font>
        <color rgb="FF00B050"/>
      </font>
    </dxf>
    <dxf>
      <font>
        <color rgb="FF00B050"/>
      </font>
    </dxf>
    <dxf>
      <font>
        <color rgb="FFFF0000"/>
      </font>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120650</xdr:colOff>
      <xdr:row>0</xdr:row>
      <xdr:rowOff>92075</xdr:rowOff>
    </xdr:from>
    <xdr:to>
      <xdr:col>6</xdr:col>
      <xdr:colOff>913171</xdr:colOff>
      <xdr:row>1</xdr:row>
      <xdr:rowOff>223557</xdr:rowOff>
    </xdr:to>
    <xdr:pic>
      <xdr:nvPicPr>
        <xdr:cNvPr id="2" name="Grafik 1"/>
        <xdr:cNvPicPr>
          <a:picLocks noChangeAspect="1"/>
        </xdr:cNvPicPr>
      </xdr:nvPicPr>
      <xdr:blipFill>
        <a:blip xmlns:r="http://schemas.openxmlformats.org/officeDocument/2006/relationships" r:embed="rId1"/>
        <a:stretch>
          <a:fillRect/>
        </a:stretch>
      </xdr:blipFill>
      <xdr:spPr>
        <a:xfrm>
          <a:off x="5711825" y="92075"/>
          <a:ext cx="1935521" cy="4267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266700</xdr:colOff>
      <xdr:row>0</xdr:row>
      <xdr:rowOff>57150</xdr:rowOff>
    </xdr:from>
    <xdr:to>
      <xdr:col>7</xdr:col>
      <xdr:colOff>748071</xdr:colOff>
      <xdr:row>1</xdr:row>
      <xdr:rowOff>188632</xdr:rowOff>
    </xdr:to>
    <xdr:pic>
      <xdr:nvPicPr>
        <xdr:cNvPr id="2" name="Grafik 1"/>
        <xdr:cNvPicPr>
          <a:picLocks noChangeAspect="1"/>
        </xdr:cNvPicPr>
      </xdr:nvPicPr>
      <xdr:blipFill>
        <a:blip xmlns:r="http://schemas.openxmlformats.org/officeDocument/2006/relationships" r:embed="rId1"/>
        <a:stretch>
          <a:fillRect/>
        </a:stretch>
      </xdr:blipFill>
      <xdr:spPr>
        <a:xfrm>
          <a:off x="5410200" y="57150"/>
          <a:ext cx="1938696" cy="426757"/>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O56"/>
  <sheetViews>
    <sheetView showGridLines="0" showRowColHeaders="0" tabSelected="1" zoomScaleNormal="100" workbookViewId="0">
      <selection activeCell="G24" sqref="G24"/>
    </sheetView>
  </sheetViews>
  <sheetFormatPr baseColWidth="10" defaultColWidth="11.5703125" defaultRowHeight="18" x14ac:dyDescent="0.25"/>
  <cols>
    <col min="1" max="1" width="15.28515625" style="11" customWidth="1"/>
    <col min="2" max="3" width="16.140625" style="11" customWidth="1"/>
    <col min="4" max="4" width="17.7109375" style="11" customWidth="1"/>
    <col min="5" max="5" width="18.5703125" style="11" customWidth="1"/>
    <col min="6" max="6" width="17.140625" style="11" customWidth="1"/>
    <col min="7" max="7" width="14" style="11" customWidth="1"/>
    <col min="8" max="8" width="13.7109375" style="11" hidden="1" customWidth="1"/>
    <col min="9" max="16384" width="11.5703125" style="11"/>
  </cols>
  <sheetData>
    <row r="1" spans="1:15" ht="23.25" customHeight="1" x14ac:dyDescent="0.25">
      <c r="A1" s="46" t="s">
        <v>130</v>
      </c>
    </row>
    <row r="2" spans="1:15" ht="23.25" x14ac:dyDescent="0.25">
      <c r="A2" s="46"/>
    </row>
    <row r="3" spans="1:15" ht="15" customHeight="1" thickBot="1" x14ac:dyDescent="0.3"/>
    <row r="4" spans="1:15" s="50" customFormat="1" ht="21.75" customHeight="1" thickBot="1" x14ac:dyDescent="0.3">
      <c r="A4" s="279" t="s">
        <v>129</v>
      </c>
      <c r="B4" s="280"/>
      <c r="C4" s="280"/>
      <c r="D4" s="280"/>
      <c r="E4" s="280"/>
      <c r="F4" s="280"/>
      <c r="G4" s="281"/>
      <c r="H4" s="100"/>
      <c r="I4" s="51"/>
      <c r="J4" s="51"/>
      <c r="K4" s="51"/>
      <c r="L4" s="51"/>
      <c r="M4" s="51"/>
      <c r="N4" s="51"/>
      <c r="O4" s="51"/>
    </row>
    <row r="5" spans="1:15" ht="18.75" thickBot="1" x14ac:dyDescent="0.3">
      <c r="D5" s="285"/>
      <c r="E5" s="285"/>
      <c r="F5" s="285"/>
      <c r="G5" s="13"/>
      <c r="H5" s="52"/>
      <c r="I5" s="12"/>
      <c r="J5" s="12"/>
      <c r="K5" s="12"/>
      <c r="L5" s="12"/>
      <c r="M5" s="12"/>
      <c r="N5" s="12"/>
      <c r="O5" s="12"/>
    </row>
    <row r="6" spans="1:15" ht="18.75" thickBot="1" x14ac:dyDescent="0.3">
      <c r="A6" s="53" t="s">
        <v>97</v>
      </c>
      <c r="B6" s="54"/>
      <c r="C6" s="54"/>
      <c r="D6" s="55"/>
      <c r="E6" s="55"/>
      <c r="F6" s="55"/>
      <c r="G6" s="56"/>
      <c r="H6" s="52"/>
      <c r="I6" s="12"/>
      <c r="J6" s="12"/>
      <c r="K6" s="12"/>
      <c r="L6" s="12"/>
      <c r="M6" s="12"/>
      <c r="N6" s="12"/>
      <c r="O6" s="12"/>
    </row>
    <row r="7" spans="1:15" ht="12" customHeight="1" thickBot="1" x14ac:dyDescent="0.35">
      <c r="B7" s="14"/>
      <c r="C7" s="14"/>
      <c r="I7" s="12"/>
      <c r="J7" s="12"/>
      <c r="K7" s="12"/>
      <c r="L7" s="12"/>
      <c r="M7" s="12"/>
      <c r="N7" s="12"/>
      <c r="O7" s="12"/>
    </row>
    <row r="8" spans="1:15" s="16" customFormat="1" ht="19.5" customHeight="1" x14ac:dyDescent="0.25">
      <c r="A8" s="296" t="s">
        <v>108</v>
      </c>
      <c r="B8" s="296" t="s">
        <v>109</v>
      </c>
      <c r="C8" s="298" t="s">
        <v>94</v>
      </c>
      <c r="D8" s="299"/>
      <c r="E8" s="299"/>
      <c r="F8" s="300"/>
      <c r="G8" s="286" t="s">
        <v>93</v>
      </c>
      <c r="H8" s="277" t="s">
        <v>83</v>
      </c>
      <c r="I8" s="15"/>
      <c r="J8" s="15"/>
      <c r="K8" s="15"/>
      <c r="L8" s="15"/>
      <c r="M8" s="15"/>
      <c r="N8" s="15"/>
      <c r="O8" s="15"/>
    </row>
    <row r="9" spans="1:15" s="16" customFormat="1" ht="18.75" thickBot="1" x14ac:dyDescent="0.3">
      <c r="A9" s="297"/>
      <c r="B9" s="297"/>
      <c r="C9" s="115" t="s">
        <v>119</v>
      </c>
      <c r="D9" s="115" t="s">
        <v>120</v>
      </c>
      <c r="E9" s="115" t="s">
        <v>4</v>
      </c>
      <c r="F9" s="116" t="s">
        <v>5</v>
      </c>
      <c r="G9" s="287"/>
      <c r="H9" s="278"/>
      <c r="I9" s="57"/>
      <c r="J9" s="15"/>
      <c r="K9" s="15"/>
      <c r="L9" s="15"/>
      <c r="M9" s="15"/>
      <c r="N9" s="15"/>
      <c r="O9" s="15"/>
    </row>
    <row r="10" spans="1:15" x14ac:dyDescent="0.25">
      <c r="A10" s="293" t="s">
        <v>106</v>
      </c>
      <c r="B10" s="73" t="s">
        <v>7</v>
      </c>
      <c r="C10" s="59"/>
      <c r="D10" s="59"/>
      <c r="E10" s="59"/>
      <c r="F10" s="59"/>
      <c r="G10" s="68">
        <f>SUM(C10:F10)</f>
        <v>0</v>
      </c>
      <c r="H10" s="62"/>
      <c r="I10" s="17"/>
      <c r="J10" s="12"/>
      <c r="K10" s="12"/>
      <c r="L10" s="12"/>
      <c r="M10" s="12"/>
      <c r="N10" s="12"/>
      <c r="O10" s="12"/>
    </row>
    <row r="11" spans="1:15" x14ac:dyDescent="0.25">
      <c r="A11" s="294"/>
      <c r="B11" s="74" t="s">
        <v>8</v>
      </c>
      <c r="C11" s="60"/>
      <c r="D11" s="60"/>
      <c r="E11" s="60"/>
      <c r="F11" s="60"/>
      <c r="G11" s="69">
        <f>SUM(C11:F11)</f>
        <v>0</v>
      </c>
      <c r="H11" s="63">
        <f>G10+G11+G12</f>
        <v>0</v>
      </c>
      <c r="I11" s="12"/>
      <c r="J11" s="12"/>
      <c r="K11" s="12"/>
      <c r="L11" s="12"/>
      <c r="M11" s="12"/>
      <c r="N11" s="12"/>
      <c r="O11" s="12"/>
    </row>
    <row r="12" spans="1:15" ht="18.75" thickBot="1" x14ac:dyDescent="0.3">
      <c r="A12" s="295"/>
      <c r="B12" s="75" t="s">
        <v>9</v>
      </c>
      <c r="C12" s="61"/>
      <c r="D12" s="61"/>
      <c r="E12" s="61"/>
      <c r="F12" s="61"/>
      <c r="G12" s="70">
        <f>SUM(C12:F12)</f>
        <v>0</v>
      </c>
      <c r="H12" s="64"/>
      <c r="I12" s="17"/>
      <c r="J12" s="12"/>
      <c r="K12" s="17"/>
      <c r="L12" s="12"/>
      <c r="M12" s="12"/>
      <c r="N12" s="12"/>
      <c r="O12" s="12"/>
    </row>
    <row r="13" spans="1:15" x14ac:dyDescent="0.25">
      <c r="A13" s="293" t="s">
        <v>11</v>
      </c>
      <c r="B13" s="76" t="s">
        <v>7</v>
      </c>
      <c r="C13" s="59"/>
      <c r="D13" s="59"/>
      <c r="E13" s="59"/>
      <c r="F13" s="59"/>
      <c r="G13" s="68">
        <f>SUM(C13:F13)</f>
        <v>0</v>
      </c>
      <c r="H13" s="65"/>
      <c r="I13" s="12"/>
      <c r="J13" s="12"/>
      <c r="K13" s="12"/>
      <c r="L13" s="12"/>
      <c r="M13" s="12"/>
      <c r="N13" s="12"/>
      <c r="O13" s="12"/>
    </row>
    <row r="14" spans="1:15" x14ac:dyDescent="0.25">
      <c r="A14" s="294"/>
      <c r="B14" s="74" t="s">
        <v>8</v>
      </c>
      <c r="C14" s="60"/>
      <c r="D14" s="60"/>
      <c r="E14" s="60"/>
      <c r="F14" s="60"/>
      <c r="G14" s="69">
        <f t="shared" ref="G14:G20" si="0">SUM(C14:F14)</f>
        <v>0</v>
      </c>
      <c r="H14" s="63">
        <f>G13+G14+G15</f>
        <v>0</v>
      </c>
      <c r="I14" s="12"/>
      <c r="J14" s="12"/>
      <c r="K14" s="12"/>
      <c r="L14" s="12"/>
      <c r="M14" s="12"/>
      <c r="N14" s="12"/>
      <c r="O14" s="12"/>
    </row>
    <row r="15" spans="1:15" ht="18.75" thickBot="1" x14ac:dyDescent="0.3">
      <c r="A15" s="295"/>
      <c r="B15" s="75" t="s">
        <v>9</v>
      </c>
      <c r="C15" s="61"/>
      <c r="D15" s="61"/>
      <c r="E15" s="61"/>
      <c r="F15" s="61"/>
      <c r="G15" s="70">
        <f t="shared" si="0"/>
        <v>0</v>
      </c>
      <c r="H15" s="64"/>
      <c r="I15" s="12"/>
      <c r="J15" s="12"/>
      <c r="K15" s="12"/>
      <c r="L15" s="12"/>
      <c r="M15" s="12"/>
      <c r="N15" s="12"/>
      <c r="O15" s="12"/>
    </row>
    <row r="16" spans="1:15" x14ac:dyDescent="0.25">
      <c r="A16" s="293" t="s">
        <v>107</v>
      </c>
      <c r="B16" s="76" t="s">
        <v>7</v>
      </c>
      <c r="C16" s="59"/>
      <c r="D16" s="59"/>
      <c r="E16" s="59"/>
      <c r="F16" s="59"/>
      <c r="G16" s="68">
        <f t="shared" si="0"/>
        <v>0</v>
      </c>
      <c r="H16" s="65"/>
      <c r="I16" s="12"/>
      <c r="J16" s="12"/>
      <c r="K16" s="12"/>
      <c r="L16" s="12"/>
      <c r="M16" s="12"/>
      <c r="N16" s="12"/>
      <c r="O16" s="12"/>
    </row>
    <row r="17" spans="1:15" x14ac:dyDescent="0.25">
      <c r="A17" s="294"/>
      <c r="B17" s="74" t="s">
        <v>8</v>
      </c>
      <c r="C17" s="60"/>
      <c r="D17" s="60"/>
      <c r="E17" s="60"/>
      <c r="F17" s="60"/>
      <c r="G17" s="69">
        <f t="shared" si="0"/>
        <v>0</v>
      </c>
      <c r="H17" s="63">
        <f>G16+G17+G18</f>
        <v>0</v>
      </c>
      <c r="I17" s="12"/>
      <c r="J17" s="12"/>
      <c r="K17" s="12"/>
      <c r="L17" s="12"/>
      <c r="M17" s="12"/>
      <c r="N17" s="12"/>
      <c r="O17" s="12"/>
    </row>
    <row r="18" spans="1:15" ht="18.75" thickBot="1" x14ac:dyDescent="0.3">
      <c r="A18" s="295"/>
      <c r="B18" s="75" t="s">
        <v>9</v>
      </c>
      <c r="C18" s="61"/>
      <c r="D18" s="61"/>
      <c r="E18" s="61"/>
      <c r="F18" s="61"/>
      <c r="G18" s="70">
        <f t="shared" si="0"/>
        <v>0</v>
      </c>
      <c r="H18" s="64"/>
      <c r="I18" s="12"/>
      <c r="J18" s="12"/>
      <c r="K18" s="12"/>
      <c r="L18" s="12"/>
      <c r="M18" s="12"/>
      <c r="N18" s="12"/>
      <c r="O18" s="12"/>
    </row>
    <row r="19" spans="1:15" x14ac:dyDescent="0.25">
      <c r="A19" s="293" t="s">
        <v>15</v>
      </c>
      <c r="B19" s="76" t="s">
        <v>7</v>
      </c>
      <c r="C19" s="59"/>
      <c r="D19" s="59"/>
      <c r="E19" s="59"/>
      <c r="F19" s="59"/>
      <c r="G19" s="68">
        <f t="shared" si="0"/>
        <v>0</v>
      </c>
      <c r="H19" s="65"/>
      <c r="I19" s="12"/>
      <c r="J19" s="12"/>
      <c r="K19" s="12"/>
      <c r="L19" s="12"/>
      <c r="M19" s="12"/>
      <c r="N19" s="12"/>
      <c r="O19" s="12"/>
    </row>
    <row r="20" spans="1:15" x14ac:dyDescent="0.25">
      <c r="A20" s="294"/>
      <c r="B20" s="74" t="s">
        <v>8</v>
      </c>
      <c r="C20" s="60"/>
      <c r="D20" s="60"/>
      <c r="E20" s="60"/>
      <c r="F20" s="60"/>
      <c r="G20" s="69">
        <f t="shared" si="0"/>
        <v>0</v>
      </c>
      <c r="H20" s="63">
        <f>G19+G20+G21</f>
        <v>0</v>
      </c>
      <c r="I20" s="12"/>
      <c r="J20" s="12"/>
      <c r="K20" s="12"/>
      <c r="L20" s="12"/>
      <c r="M20" s="12"/>
      <c r="N20" s="12"/>
      <c r="O20" s="12"/>
    </row>
    <row r="21" spans="1:15" ht="18.75" thickBot="1" x14ac:dyDescent="0.3">
      <c r="A21" s="295"/>
      <c r="B21" s="75" t="s">
        <v>9</v>
      </c>
      <c r="C21" s="61"/>
      <c r="D21" s="61"/>
      <c r="E21" s="61"/>
      <c r="F21" s="61"/>
      <c r="G21" s="70">
        <f>SUM(C21:F21)</f>
        <v>0</v>
      </c>
      <c r="H21" s="66"/>
      <c r="I21" s="12"/>
      <c r="J21" s="12"/>
      <c r="K21" s="12"/>
      <c r="L21" s="12"/>
      <c r="M21" s="12"/>
      <c r="N21" s="12"/>
      <c r="O21" s="12"/>
    </row>
    <row r="22" spans="1:15" ht="19.5" thickBot="1" x14ac:dyDescent="0.3">
      <c r="A22" s="291" t="s">
        <v>110</v>
      </c>
      <c r="B22" s="292"/>
      <c r="C22" s="77">
        <f>SUM(C10:C21)</f>
        <v>0</v>
      </c>
      <c r="D22" s="77">
        <f>SUM(D10:D21)</f>
        <v>0</v>
      </c>
      <c r="E22" s="77">
        <f t="shared" ref="E22:F22" si="1">SUM(E10:E21)</f>
        <v>0</v>
      </c>
      <c r="F22" s="77">
        <f t="shared" si="1"/>
        <v>0</v>
      </c>
      <c r="G22" s="77">
        <f>SUM(G10:G21)</f>
        <v>0</v>
      </c>
      <c r="H22" s="67"/>
      <c r="I22" s="12"/>
      <c r="J22" s="12"/>
      <c r="K22" s="12"/>
      <c r="L22" s="12"/>
      <c r="M22" s="12"/>
      <c r="N22" s="12"/>
      <c r="O22" s="12"/>
    </row>
    <row r="23" spans="1:15" ht="12" customHeight="1" thickBot="1" x14ac:dyDescent="0.3">
      <c r="I23" s="12"/>
      <c r="J23" s="12"/>
      <c r="K23" s="12"/>
      <c r="L23" s="12"/>
      <c r="M23" s="12"/>
      <c r="N23" s="12"/>
      <c r="O23" s="12"/>
    </row>
    <row r="24" spans="1:15" ht="18.95" customHeight="1" thickBot="1" x14ac:dyDescent="0.3">
      <c r="A24" s="288" t="s">
        <v>95</v>
      </c>
      <c r="B24" s="289"/>
      <c r="C24" s="289"/>
      <c r="D24" s="289"/>
      <c r="E24" s="289"/>
      <c r="F24" s="290"/>
      <c r="G24" s="113"/>
      <c r="I24" s="12"/>
      <c r="J24" s="12"/>
      <c r="K24" s="12"/>
      <c r="L24" s="12"/>
      <c r="M24" s="12"/>
      <c r="N24" s="12"/>
      <c r="O24" s="12"/>
    </row>
    <row r="25" spans="1:15" ht="18.95" customHeight="1" thickBot="1" x14ac:dyDescent="0.3">
      <c r="A25" s="288" t="s">
        <v>96</v>
      </c>
      <c r="B25" s="289"/>
      <c r="C25" s="289"/>
      <c r="D25" s="289"/>
      <c r="E25" s="289"/>
      <c r="F25" s="290"/>
      <c r="G25" s="113"/>
      <c r="I25" s="12"/>
      <c r="J25" s="12"/>
      <c r="K25" s="12"/>
      <c r="L25" s="12"/>
      <c r="M25" s="12"/>
      <c r="N25" s="12"/>
      <c r="O25" s="12"/>
    </row>
    <row r="26" spans="1:15" ht="18" customHeight="1" thickBot="1" x14ac:dyDescent="0.3">
      <c r="I26" s="12"/>
      <c r="J26" s="12"/>
      <c r="K26" s="12"/>
      <c r="L26" s="12"/>
      <c r="M26" s="12"/>
      <c r="N26" s="12"/>
      <c r="O26" s="12"/>
    </row>
    <row r="27" spans="1:15" ht="18.95" customHeight="1" thickBot="1" x14ac:dyDescent="0.3">
      <c r="A27" s="58" t="s">
        <v>98</v>
      </c>
      <c r="B27" s="54"/>
      <c r="C27" s="54"/>
      <c r="D27" s="55"/>
      <c r="E27" s="55"/>
      <c r="F27" s="55"/>
      <c r="G27" s="56"/>
      <c r="I27" s="12"/>
      <c r="J27" s="12"/>
      <c r="K27" s="12"/>
      <c r="L27" s="12"/>
      <c r="M27" s="12"/>
      <c r="N27" s="12"/>
      <c r="O27" s="12"/>
    </row>
    <row r="28" spans="1:15" ht="12" customHeight="1" thickBot="1" x14ac:dyDescent="0.35">
      <c r="A28" s="72"/>
      <c r="B28" s="72"/>
      <c r="C28" s="72"/>
      <c r="D28" s="19"/>
      <c r="E28" s="19"/>
      <c r="F28" s="19"/>
      <c r="G28" s="19"/>
      <c r="I28" s="12"/>
      <c r="J28" s="12"/>
      <c r="K28" s="12"/>
      <c r="L28" s="12"/>
      <c r="M28" s="12"/>
      <c r="N28" s="12"/>
      <c r="O28" s="12"/>
    </row>
    <row r="29" spans="1:15" ht="18.95" customHeight="1" thickBot="1" x14ac:dyDescent="0.3">
      <c r="A29" s="80" t="s">
        <v>99</v>
      </c>
      <c r="B29" s="81"/>
      <c r="C29" s="81"/>
      <c r="D29" s="81"/>
      <c r="E29" s="81"/>
      <c r="F29" s="81"/>
      <c r="G29" s="82"/>
      <c r="I29" s="12"/>
      <c r="J29" s="12"/>
      <c r="K29" s="12"/>
      <c r="L29" s="12"/>
      <c r="M29" s="12"/>
      <c r="N29" s="12"/>
      <c r="O29" s="12"/>
    </row>
    <row r="30" spans="1:15" ht="18.95" customHeight="1" thickBot="1" x14ac:dyDescent="0.3">
      <c r="A30" s="83"/>
      <c r="B30" s="84" t="s">
        <v>100</v>
      </c>
      <c r="C30" s="85"/>
      <c r="D30" s="85"/>
      <c r="E30" s="85"/>
      <c r="F30" s="85"/>
      <c r="G30" s="114"/>
      <c r="I30" s="12"/>
      <c r="J30" s="12"/>
      <c r="K30" s="12"/>
      <c r="L30" s="12"/>
      <c r="M30" s="12"/>
      <c r="N30" s="12"/>
      <c r="O30" s="12"/>
    </row>
    <row r="31" spans="1:15" ht="18.95" customHeight="1" thickBot="1" x14ac:dyDescent="0.3">
      <c r="A31" s="86"/>
      <c r="B31" s="84" t="s">
        <v>24</v>
      </c>
      <c r="C31" s="85"/>
      <c r="D31" s="85"/>
      <c r="E31" s="85"/>
      <c r="F31" s="85"/>
      <c r="G31" s="114"/>
      <c r="I31" s="12"/>
      <c r="J31" s="12"/>
      <c r="K31" s="12"/>
      <c r="L31" s="12"/>
      <c r="M31" s="12"/>
      <c r="N31" s="12"/>
      <c r="O31" s="12"/>
    </row>
    <row r="32" spans="1:15" s="78" customFormat="1" ht="12" customHeight="1" thickBot="1" x14ac:dyDescent="0.3">
      <c r="A32" s="87"/>
      <c r="B32" s="88"/>
      <c r="C32" s="88"/>
      <c r="D32" s="88"/>
      <c r="E32" s="88"/>
      <c r="F32" s="88"/>
      <c r="G32" s="89"/>
      <c r="I32" s="79"/>
      <c r="J32" s="79"/>
      <c r="K32" s="79"/>
      <c r="L32" s="79"/>
      <c r="M32" s="79"/>
      <c r="N32" s="79"/>
      <c r="O32" s="79"/>
    </row>
    <row r="33" spans="1:15" ht="18.95" customHeight="1" thickBot="1" x14ac:dyDescent="0.3">
      <c r="A33" s="84" t="s">
        <v>101</v>
      </c>
      <c r="B33" s="85"/>
      <c r="C33" s="85"/>
      <c r="D33" s="85"/>
      <c r="E33" s="85"/>
      <c r="F33" s="85"/>
      <c r="G33" s="114"/>
      <c r="I33" s="12"/>
      <c r="J33" s="12"/>
      <c r="K33" s="12"/>
      <c r="L33" s="12"/>
      <c r="M33" s="12"/>
      <c r="N33" s="12"/>
      <c r="O33" s="12"/>
    </row>
    <row r="34" spans="1:15" ht="12" customHeight="1" thickBot="1" x14ac:dyDescent="0.3">
      <c r="A34" s="90"/>
      <c r="B34" s="90"/>
      <c r="C34" s="90"/>
      <c r="D34" s="90"/>
      <c r="E34" s="90"/>
      <c r="F34" s="90"/>
      <c r="G34" s="91"/>
      <c r="I34" s="12"/>
      <c r="J34" s="12"/>
      <c r="K34" s="12"/>
      <c r="L34" s="12"/>
      <c r="M34" s="12"/>
      <c r="N34" s="12"/>
      <c r="O34" s="12"/>
    </row>
    <row r="35" spans="1:15" ht="18.95" customHeight="1" thickBot="1" x14ac:dyDescent="0.3">
      <c r="A35" s="84" t="s">
        <v>102</v>
      </c>
      <c r="B35" s="85"/>
      <c r="C35" s="85"/>
      <c r="D35" s="85"/>
      <c r="E35" s="85"/>
      <c r="F35" s="85"/>
      <c r="G35" s="114"/>
      <c r="I35" s="12"/>
      <c r="J35" s="12"/>
      <c r="K35" s="12"/>
      <c r="L35" s="12"/>
      <c r="M35" s="12"/>
      <c r="N35" s="12"/>
      <c r="O35" s="12"/>
    </row>
    <row r="36" spans="1:15" ht="12" customHeight="1" thickBot="1" x14ac:dyDescent="0.3">
      <c r="A36" s="90"/>
      <c r="B36" s="90"/>
      <c r="C36" s="90"/>
      <c r="D36" s="90"/>
      <c r="E36" s="90"/>
      <c r="F36" s="90"/>
      <c r="G36" s="97"/>
      <c r="I36" s="12"/>
      <c r="J36" s="12"/>
      <c r="K36" s="12"/>
      <c r="L36" s="12"/>
      <c r="M36" s="12"/>
      <c r="N36" s="12"/>
      <c r="O36" s="12"/>
    </row>
    <row r="37" spans="1:15" ht="18.95" customHeight="1" thickBot="1" x14ac:dyDescent="0.3">
      <c r="A37" s="84" t="s">
        <v>27</v>
      </c>
      <c r="B37" s="85"/>
      <c r="C37" s="85"/>
      <c r="D37" s="85"/>
      <c r="E37" s="85"/>
      <c r="F37" s="85"/>
      <c r="G37" s="114"/>
      <c r="I37" s="12"/>
      <c r="J37" s="12"/>
      <c r="K37" s="12"/>
      <c r="L37" s="12"/>
      <c r="M37" s="12"/>
      <c r="N37" s="12"/>
      <c r="O37" s="12"/>
    </row>
    <row r="38" spans="1:15" ht="12" customHeight="1" thickBot="1" x14ac:dyDescent="0.3">
      <c r="A38" s="90"/>
      <c r="B38" s="90"/>
      <c r="C38" s="90"/>
      <c r="D38" s="90"/>
      <c r="E38" s="90"/>
      <c r="F38" s="90"/>
      <c r="G38" s="91"/>
      <c r="I38" s="12"/>
      <c r="J38" s="12"/>
      <c r="K38" s="12"/>
      <c r="L38" s="12"/>
      <c r="M38" s="12"/>
      <c r="N38" s="12"/>
      <c r="O38" s="12"/>
    </row>
    <row r="39" spans="1:15" ht="18.95" customHeight="1" thickBot="1" x14ac:dyDescent="0.3">
      <c r="A39" s="84" t="s">
        <v>28</v>
      </c>
      <c r="B39" s="85"/>
      <c r="C39" s="85"/>
      <c r="D39" s="85"/>
      <c r="E39" s="85"/>
      <c r="F39" s="85"/>
      <c r="G39" s="114"/>
      <c r="I39" s="12"/>
      <c r="J39" s="12"/>
      <c r="K39" s="12"/>
      <c r="L39" s="12"/>
      <c r="M39" s="12"/>
      <c r="N39" s="12"/>
      <c r="O39" s="12"/>
    </row>
    <row r="40" spans="1:15" ht="12" customHeight="1" thickBot="1" x14ac:dyDescent="0.3">
      <c r="A40" s="90"/>
      <c r="B40" s="90"/>
      <c r="C40" s="90"/>
      <c r="D40" s="90"/>
      <c r="E40" s="90"/>
      <c r="F40" s="90"/>
      <c r="G40" s="91"/>
      <c r="I40" s="12"/>
      <c r="J40" s="12"/>
      <c r="K40" s="12"/>
      <c r="L40" s="12"/>
      <c r="M40" s="12"/>
      <c r="N40" s="12"/>
      <c r="O40" s="12"/>
    </row>
    <row r="41" spans="1:15" ht="18.95" customHeight="1" thickBot="1" x14ac:dyDescent="0.3">
      <c r="A41" s="80" t="s">
        <v>103</v>
      </c>
      <c r="B41" s="81"/>
      <c r="C41" s="81"/>
      <c r="D41" s="81"/>
      <c r="E41" s="81"/>
      <c r="F41" s="81"/>
      <c r="G41" s="82"/>
      <c r="I41" s="12"/>
      <c r="J41" s="12"/>
      <c r="K41" s="12"/>
      <c r="L41" s="12"/>
      <c r="M41" s="12"/>
      <c r="N41" s="12"/>
      <c r="O41" s="12"/>
    </row>
    <row r="42" spans="1:15" ht="18.95" customHeight="1" thickBot="1" x14ac:dyDescent="0.3">
      <c r="A42" s="86" t="s">
        <v>104</v>
      </c>
      <c r="B42" s="92"/>
      <c r="C42" s="92"/>
      <c r="D42" s="92"/>
      <c r="E42" s="92"/>
      <c r="F42" s="92"/>
      <c r="G42" s="114"/>
      <c r="I42" s="12"/>
      <c r="J42" s="12"/>
      <c r="K42" s="12"/>
      <c r="L42" s="12"/>
      <c r="M42" s="12"/>
      <c r="N42" s="12"/>
      <c r="O42" s="12"/>
    </row>
    <row r="43" spans="1:15" ht="18.75" customHeight="1" thickBot="1" x14ac:dyDescent="0.3">
      <c r="A43" s="19"/>
      <c r="B43" s="19"/>
      <c r="C43" s="19"/>
      <c r="D43" s="19"/>
      <c r="E43" s="19"/>
      <c r="F43" s="19"/>
      <c r="G43" s="19"/>
      <c r="I43" s="12"/>
      <c r="J43" s="12"/>
      <c r="K43" s="12"/>
      <c r="L43" s="12"/>
      <c r="M43" s="12"/>
      <c r="N43" s="12"/>
      <c r="O43" s="12"/>
    </row>
    <row r="44" spans="1:15" ht="18.95" customHeight="1" thickBot="1" x14ac:dyDescent="0.35">
      <c r="A44" s="96" t="s">
        <v>31</v>
      </c>
      <c r="B44" s="43"/>
      <c r="C44" s="43"/>
      <c r="D44" s="43"/>
      <c r="E44" s="43"/>
      <c r="F44" s="43"/>
      <c r="G44" s="71">
        <f>G22+G24+G25+G30+G31+G33+G35+G37+G39+G42</f>
        <v>0</v>
      </c>
      <c r="I44" s="12"/>
      <c r="J44" s="12"/>
      <c r="K44" s="12"/>
      <c r="L44" s="12"/>
      <c r="M44" s="12"/>
      <c r="N44" s="12"/>
      <c r="O44" s="12"/>
    </row>
    <row r="45" spans="1:15" s="78" customFormat="1" ht="18.95" customHeight="1" thickBot="1" x14ac:dyDescent="0.3">
      <c r="A45" s="93"/>
      <c r="B45" s="94"/>
      <c r="C45" s="94"/>
      <c r="D45" s="94"/>
      <c r="E45" s="94"/>
      <c r="F45" s="94"/>
      <c r="G45" s="95"/>
      <c r="I45" s="79"/>
      <c r="J45" s="79"/>
      <c r="K45" s="79"/>
      <c r="L45" s="79"/>
      <c r="M45" s="79"/>
      <c r="N45" s="79"/>
      <c r="O45" s="79"/>
    </row>
    <row r="46" spans="1:15" s="78" customFormat="1" ht="18.95" customHeight="1" thickBot="1" x14ac:dyDescent="0.35">
      <c r="A46" s="98" t="s">
        <v>105</v>
      </c>
      <c r="B46" s="43"/>
      <c r="C46" s="43"/>
      <c r="D46" s="43"/>
      <c r="E46" s="43"/>
      <c r="F46" s="44"/>
      <c r="G46" s="99"/>
      <c r="I46" s="79"/>
      <c r="J46" s="79"/>
      <c r="K46" s="79"/>
      <c r="L46" s="79"/>
      <c r="M46" s="79"/>
      <c r="N46" s="79"/>
      <c r="O46" s="79"/>
    </row>
    <row r="47" spans="1:15" ht="15" hidden="1" customHeight="1" thickBot="1" x14ac:dyDescent="0.3">
      <c r="I47" s="12"/>
      <c r="J47" s="12"/>
      <c r="K47" s="12"/>
      <c r="L47" s="12"/>
      <c r="M47" s="12"/>
      <c r="N47" s="12"/>
      <c r="O47" s="12"/>
    </row>
    <row r="48" spans="1:15" ht="21.75" hidden="1" customHeight="1" x14ac:dyDescent="0.25">
      <c r="A48" s="101" t="s">
        <v>60</v>
      </c>
      <c r="B48" s="101"/>
      <c r="C48" s="101"/>
      <c r="D48" s="101"/>
      <c r="E48" s="282" t="s">
        <v>61</v>
      </c>
      <c r="F48" s="283"/>
      <c r="G48" s="284"/>
      <c r="H48" s="105"/>
      <c r="I48" s="12"/>
      <c r="J48" s="12"/>
      <c r="K48" s="12"/>
      <c r="L48" s="12"/>
      <c r="M48" s="12"/>
      <c r="N48" s="12"/>
      <c r="O48" s="12"/>
    </row>
    <row r="49" spans="1:15" ht="15.95" hidden="1" customHeight="1" x14ac:dyDescent="0.25">
      <c r="A49" s="101"/>
      <c r="B49" s="101"/>
      <c r="C49" s="101"/>
      <c r="D49" s="104"/>
      <c r="E49" s="106" t="s">
        <v>75</v>
      </c>
      <c r="F49" s="102" t="s">
        <v>76</v>
      </c>
      <c r="G49" s="107" t="s">
        <v>77</v>
      </c>
      <c r="H49" s="105"/>
      <c r="I49" s="12"/>
      <c r="J49" s="12"/>
      <c r="K49" s="12"/>
      <c r="L49" s="12"/>
      <c r="M49" s="12"/>
      <c r="N49" s="12"/>
      <c r="O49" s="12"/>
    </row>
    <row r="50" spans="1:15" ht="21.75" hidden="1" customHeight="1" x14ac:dyDescent="0.25">
      <c r="A50" s="101"/>
      <c r="B50" s="101" t="s">
        <v>67</v>
      </c>
      <c r="C50" s="101"/>
      <c r="D50" s="101"/>
      <c r="E50" s="108">
        <f>'Bringung 1'!G35</f>
        <v>0</v>
      </c>
      <c r="F50" s="103">
        <f>'Bringung 2'!G35</f>
        <v>0</v>
      </c>
      <c r="G50" s="109">
        <f>'Bringung 3'!G35</f>
        <v>0</v>
      </c>
      <c r="H50" s="105"/>
      <c r="I50" s="12"/>
      <c r="J50" s="12"/>
      <c r="K50" s="12"/>
      <c r="L50" s="12"/>
      <c r="M50" s="12"/>
      <c r="N50" s="12"/>
      <c r="O50" s="12"/>
    </row>
    <row r="51" spans="1:15" ht="21.75" hidden="1" customHeight="1" thickBot="1" x14ac:dyDescent="0.3">
      <c r="A51" s="101"/>
      <c r="B51" s="101" t="s">
        <v>68</v>
      </c>
      <c r="C51" s="101"/>
      <c r="D51" s="104"/>
      <c r="E51" s="110" t="e">
        <f>E50/$G$44</f>
        <v>#DIV/0!</v>
      </c>
      <c r="F51" s="111" t="e">
        <f t="shared" ref="F51:G51" si="2">F50/$G$44</f>
        <v>#DIV/0!</v>
      </c>
      <c r="G51" s="112" t="e">
        <f t="shared" si="2"/>
        <v>#DIV/0!</v>
      </c>
      <c r="H51" s="105"/>
      <c r="I51" s="12"/>
      <c r="J51" s="12"/>
      <c r="K51" s="12"/>
      <c r="L51" s="12"/>
      <c r="M51" s="12"/>
      <c r="N51" s="12"/>
      <c r="O51" s="12"/>
    </row>
    <row r="52" spans="1:15" hidden="1" x14ac:dyDescent="0.25">
      <c r="E52" s="19"/>
      <c r="F52" s="19"/>
      <c r="I52" s="12"/>
      <c r="J52" s="12"/>
      <c r="K52" s="12"/>
      <c r="L52" s="12"/>
      <c r="M52" s="12"/>
      <c r="N52" s="12"/>
      <c r="O52" s="12"/>
    </row>
    <row r="53" spans="1:15" x14ac:dyDescent="0.25">
      <c r="E53" s="18"/>
      <c r="F53" s="18"/>
      <c r="G53" s="18"/>
      <c r="I53" s="12"/>
      <c r="J53" s="12"/>
      <c r="K53" s="12"/>
      <c r="L53" s="12"/>
      <c r="M53" s="12"/>
      <c r="N53" s="12"/>
      <c r="O53" s="12"/>
    </row>
    <row r="54" spans="1:15" x14ac:dyDescent="0.25">
      <c r="I54" s="12"/>
      <c r="J54" s="12"/>
      <c r="K54" s="12"/>
      <c r="L54" s="12"/>
      <c r="M54" s="12"/>
      <c r="N54" s="12"/>
      <c r="O54" s="12"/>
    </row>
    <row r="55" spans="1:15" x14ac:dyDescent="0.25">
      <c r="G55" s="19"/>
      <c r="H55" s="19"/>
      <c r="I55" s="12"/>
      <c r="J55" s="12"/>
      <c r="K55" s="12"/>
      <c r="L55" s="12"/>
      <c r="M55" s="12"/>
      <c r="N55" s="12"/>
      <c r="O55" s="12"/>
    </row>
    <row r="56" spans="1:15" x14ac:dyDescent="0.25">
      <c r="E56" s="19"/>
      <c r="I56" s="12"/>
      <c r="J56" s="12"/>
      <c r="K56" s="12"/>
      <c r="L56" s="12"/>
      <c r="M56" s="12"/>
      <c r="N56" s="12"/>
      <c r="O56" s="12"/>
    </row>
  </sheetData>
  <sheetProtection password="CA81" sheet="1" selectLockedCells="1"/>
  <mergeCells count="15">
    <mergeCell ref="H8:H9"/>
    <mergeCell ref="A4:G4"/>
    <mergeCell ref="E48:G48"/>
    <mergeCell ref="D5:F5"/>
    <mergeCell ref="G8:G9"/>
    <mergeCell ref="A24:F24"/>
    <mergeCell ref="A25:F25"/>
    <mergeCell ref="A22:B22"/>
    <mergeCell ref="A10:A12"/>
    <mergeCell ref="A13:A15"/>
    <mergeCell ref="A16:A18"/>
    <mergeCell ref="A19:A21"/>
    <mergeCell ref="A8:A9"/>
    <mergeCell ref="B8:B9"/>
    <mergeCell ref="C8:F8"/>
  </mergeCells>
  <pageMargins left="0.39370078740157483" right="0.11811023622047245" top="0.78740157480314965" bottom="0.78740157480314965" header="0.31496062992125984" footer="0.31496062992125984"/>
  <pageSetup paperSize="9" scale="78" orientation="portrait" r:id="rId1"/>
  <headerFooter>
    <oddFooter>&amp;LEinheitswertberechnung; Betriebe über 10 bis 100 Hektar</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dimension ref="A1:H51"/>
  <sheetViews>
    <sheetView showGridLines="0" showRowColHeaders="0" zoomScaleNormal="100" workbookViewId="0">
      <selection activeCell="F7" sqref="F7"/>
    </sheetView>
  </sheetViews>
  <sheetFormatPr baseColWidth="10" defaultColWidth="11.42578125" defaultRowHeight="14.25" x14ac:dyDescent="0.2"/>
  <cols>
    <col min="1" max="2" width="11.42578125" style="37"/>
    <col min="3" max="3" width="13.85546875" style="37" bestFit="1" customWidth="1"/>
    <col min="4" max="5" width="11.42578125" style="37"/>
    <col min="6" max="6" width="17.5703125" style="37" customWidth="1"/>
    <col min="7" max="7" width="21.85546875" style="37" customWidth="1"/>
    <col min="8" max="16384" width="11.42578125" style="37"/>
  </cols>
  <sheetData>
    <row r="1" spans="1:7" s="41" customFormat="1" ht="23.25" x14ac:dyDescent="0.25">
      <c r="A1" s="46" t="s">
        <v>130</v>
      </c>
      <c r="B1" s="45"/>
      <c r="C1" s="45"/>
      <c r="D1" s="45"/>
      <c r="E1" s="45"/>
    </row>
    <row r="2" spans="1:7" ht="18" customHeight="1" x14ac:dyDescent="0.3">
      <c r="A2" s="14"/>
    </row>
    <row r="3" spans="1:7" ht="15" customHeight="1" thickBot="1" x14ac:dyDescent="0.25"/>
    <row r="4" spans="1:7" ht="21" thickBot="1" x14ac:dyDescent="0.25">
      <c r="A4" s="42" t="s">
        <v>92</v>
      </c>
      <c r="B4" s="43"/>
      <c r="C4" s="43"/>
      <c r="D4" s="43"/>
      <c r="E4" s="43"/>
      <c r="F4" s="43"/>
      <c r="G4" s="44"/>
    </row>
    <row r="5" spans="1:7" s="1" customFormat="1" ht="9" customHeight="1" thickBot="1" x14ac:dyDescent="0.3"/>
    <row r="6" spans="1:7" s="1" customFormat="1" ht="54.75" thickBot="1" x14ac:dyDescent="0.3">
      <c r="F6" s="9" t="s">
        <v>84</v>
      </c>
      <c r="G6" s="8" t="s">
        <v>133</v>
      </c>
    </row>
    <row r="7" spans="1:7" s="1" customFormat="1" ht="18.75" thickBot="1" x14ac:dyDescent="0.3">
      <c r="A7" s="3" t="s">
        <v>69</v>
      </c>
      <c r="B7" s="4"/>
      <c r="C7" s="4"/>
      <c r="D7" s="4"/>
      <c r="E7" s="4"/>
      <c r="F7" s="30"/>
      <c r="G7" s="32">
        <f>F7</f>
        <v>0</v>
      </c>
    </row>
    <row r="8" spans="1:7" s="1" customFormat="1" ht="18.75" thickBot="1" x14ac:dyDescent="0.3">
      <c r="F8" s="2"/>
      <c r="G8" s="34" t="s">
        <v>79</v>
      </c>
    </row>
    <row r="9" spans="1:7" s="1" customFormat="1" ht="18.75" thickBot="1" x14ac:dyDescent="0.3">
      <c r="A9" s="3" t="s">
        <v>70</v>
      </c>
      <c r="B9" s="4"/>
      <c r="C9" s="4"/>
      <c r="D9" s="4"/>
      <c r="E9" s="4"/>
      <c r="F9" s="30"/>
      <c r="G9" s="31">
        <v>0</v>
      </c>
    </row>
    <row r="10" spans="1:7" s="1" customFormat="1" ht="18.75" thickBot="1" x14ac:dyDescent="0.3">
      <c r="F10" s="2"/>
      <c r="G10" s="2"/>
    </row>
    <row r="11" spans="1:7" s="1" customFormat="1" ht="18.75" thickBot="1" x14ac:dyDescent="0.3">
      <c r="A11" s="3" t="s">
        <v>71</v>
      </c>
      <c r="B11" s="4"/>
      <c r="C11" s="4"/>
      <c r="D11" s="4"/>
      <c r="E11" s="4"/>
      <c r="F11" s="30">
        <v>0</v>
      </c>
      <c r="G11" s="33">
        <f>F11</f>
        <v>0</v>
      </c>
    </row>
    <row r="12" spans="1:7" s="1" customFormat="1" ht="18.75" thickBot="1" x14ac:dyDescent="0.3">
      <c r="F12" s="2"/>
      <c r="G12" s="2"/>
    </row>
    <row r="13" spans="1:7" ht="18.75" thickBot="1" x14ac:dyDescent="0.3">
      <c r="A13" s="3" t="s">
        <v>72</v>
      </c>
      <c r="B13" s="4"/>
      <c r="C13" s="4"/>
      <c r="D13" s="4"/>
      <c r="E13" s="4"/>
      <c r="F13" s="30"/>
      <c r="G13" s="33"/>
    </row>
    <row r="14" spans="1:7" ht="18.75" thickBot="1" x14ac:dyDescent="0.3">
      <c r="A14" s="1"/>
      <c r="B14" s="1"/>
      <c r="C14" s="1"/>
      <c r="D14" s="1"/>
      <c r="E14" s="1"/>
      <c r="F14" s="2"/>
      <c r="G14" s="2"/>
    </row>
    <row r="15" spans="1:7" ht="18.75" thickBot="1" x14ac:dyDescent="0.3">
      <c r="A15" s="3" t="s">
        <v>73</v>
      </c>
      <c r="B15" s="4"/>
      <c r="C15" s="4"/>
      <c r="D15" s="4"/>
      <c r="E15" s="4"/>
      <c r="F15" s="7">
        <f>F7+F9+F11+F13</f>
        <v>0</v>
      </c>
      <c r="G15" s="7">
        <f>G7+G9+G11+G13</f>
        <v>0</v>
      </c>
    </row>
    <row r="16" spans="1:7" ht="18.75" thickBot="1" x14ac:dyDescent="0.3">
      <c r="A16" s="1"/>
      <c r="B16" s="1"/>
      <c r="C16" s="1"/>
      <c r="D16" s="1"/>
      <c r="E16" s="1"/>
      <c r="F16" s="2"/>
      <c r="G16" s="2"/>
    </row>
    <row r="17" spans="1:8" ht="18.75" thickBot="1" x14ac:dyDescent="0.3">
      <c r="A17" s="3" t="s">
        <v>74</v>
      </c>
      <c r="B17" s="4"/>
      <c r="C17" s="4"/>
      <c r="D17" s="4"/>
      <c r="E17" s="4"/>
      <c r="F17" s="5">
        <f>INT(F15/100)*100</f>
        <v>0</v>
      </c>
      <c r="G17" s="6">
        <f>INT(G15/100)*100</f>
        <v>0</v>
      </c>
    </row>
    <row r="18" spans="1:8" ht="14.25" customHeight="1" x14ac:dyDescent="0.2"/>
    <row r="19" spans="1:8" ht="15" thickBot="1" x14ac:dyDescent="0.25"/>
    <row r="20" spans="1:8" ht="21" thickBot="1" x14ac:dyDescent="0.35">
      <c r="A20" s="38" t="s">
        <v>91</v>
      </c>
      <c r="B20" s="39"/>
      <c r="C20" s="39"/>
      <c r="D20" s="39"/>
      <c r="E20" s="39"/>
      <c r="F20" s="39"/>
      <c r="G20" s="40"/>
    </row>
    <row r="21" spans="1:8" ht="14.25" customHeight="1" x14ac:dyDescent="0.2">
      <c r="A21" s="276" t="s">
        <v>131</v>
      </c>
      <c r="B21" s="274"/>
      <c r="C21" s="274"/>
      <c r="D21" s="274"/>
      <c r="E21" s="274"/>
      <c r="F21" s="275"/>
      <c r="G21" s="47"/>
    </row>
    <row r="23" spans="1:8" ht="15" x14ac:dyDescent="0.25">
      <c r="A23" s="10" t="s">
        <v>78</v>
      </c>
    </row>
    <row r="24" spans="1:8" ht="9" customHeight="1" thickBot="1" x14ac:dyDescent="0.25"/>
    <row r="25" spans="1:8" ht="20.25" customHeight="1" thickBot="1" x14ac:dyDescent="0.25">
      <c r="A25" s="20" t="s">
        <v>80</v>
      </c>
      <c r="B25" s="21"/>
      <c r="C25" s="22" t="e">
        <f>1-(G17/F17)</f>
        <v>#DIV/0!</v>
      </c>
      <c r="D25" s="23"/>
      <c r="E25" s="24"/>
      <c r="F25" s="23"/>
      <c r="G25" s="41"/>
      <c r="H25" s="41"/>
    </row>
    <row r="26" spans="1:8" ht="18.75" thickBot="1" x14ac:dyDescent="0.25">
      <c r="A26" s="25" t="s">
        <v>81</v>
      </c>
      <c r="B26" s="26"/>
      <c r="C26" s="27">
        <f>F17-G17</f>
        <v>0</v>
      </c>
      <c r="D26" s="23"/>
      <c r="E26" s="24" t="e">
        <f>IF(AND(C25&gt;5%,C26&gt;=300),"Wertfortschreibung möglich!","Wertfortschreibung nicht möglich!")</f>
        <v>#DIV/0!</v>
      </c>
      <c r="F26" s="23"/>
      <c r="G26" s="41"/>
      <c r="H26" s="41"/>
    </row>
    <row r="27" spans="1:8" x14ac:dyDescent="0.2">
      <c r="A27" s="41"/>
      <c r="B27" s="41"/>
      <c r="C27" s="41"/>
      <c r="D27" s="41"/>
      <c r="E27" s="41"/>
      <c r="F27" s="41"/>
      <c r="G27" s="41"/>
      <c r="H27" s="41"/>
    </row>
    <row r="28" spans="1:8" ht="15" x14ac:dyDescent="0.2">
      <c r="A28" s="28" t="s">
        <v>87</v>
      </c>
      <c r="B28" s="41"/>
      <c r="C28" s="41"/>
      <c r="D28" s="41"/>
      <c r="E28" s="41"/>
      <c r="F28" s="41"/>
      <c r="G28" s="41"/>
      <c r="H28" s="41"/>
    </row>
    <row r="29" spans="1:8" ht="9" customHeight="1" thickBot="1" x14ac:dyDescent="0.25">
      <c r="A29" s="41"/>
      <c r="B29" s="41"/>
      <c r="C29" s="41"/>
      <c r="D29" s="41"/>
      <c r="E29" s="41"/>
      <c r="F29" s="41"/>
      <c r="G29" s="41"/>
      <c r="H29" s="41"/>
    </row>
    <row r="30" spans="1:8" ht="19.5" customHeight="1" thickBot="1" x14ac:dyDescent="0.25">
      <c r="A30" s="20" t="s">
        <v>82</v>
      </c>
      <c r="B30" s="29"/>
      <c r="C30" s="27">
        <f>F17-G17</f>
        <v>0</v>
      </c>
      <c r="D30" s="23"/>
      <c r="E30" s="24" t="str">
        <f>IF(C30&gt;1000,"Wertfortschreibung möglich!","Wertfortschreibung nicht möglich!")</f>
        <v>Wertfortschreibung nicht möglich!</v>
      </c>
      <c r="F30" s="23"/>
      <c r="G30" s="41"/>
      <c r="H30" s="41"/>
    </row>
    <row r="31" spans="1:8" x14ac:dyDescent="0.2">
      <c r="A31" s="41"/>
      <c r="B31" s="41"/>
      <c r="C31" s="41"/>
      <c r="D31" s="41"/>
      <c r="E31" s="41"/>
      <c r="F31" s="41"/>
      <c r="G31" s="41"/>
      <c r="H31" s="41"/>
    </row>
    <row r="32" spans="1:8" ht="15" thickBot="1" x14ac:dyDescent="0.25"/>
    <row r="33" spans="1:7" ht="21" thickBot="1" x14ac:dyDescent="0.35">
      <c r="A33" s="38" t="s">
        <v>88</v>
      </c>
      <c r="B33" s="39"/>
      <c r="C33" s="39"/>
      <c r="D33" s="39"/>
      <c r="E33" s="39"/>
      <c r="F33" s="39" t="s">
        <v>86</v>
      </c>
      <c r="G33" s="40"/>
    </row>
    <row r="35" spans="1:7" ht="15" x14ac:dyDescent="0.25">
      <c r="A35" s="10" t="s">
        <v>111</v>
      </c>
    </row>
    <row r="36" spans="1:7" ht="9" customHeight="1" thickBot="1" x14ac:dyDescent="0.25"/>
    <row r="37" spans="1:7" ht="18.75" thickBot="1" x14ac:dyDescent="0.25">
      <c r="A37" s="20" t="s">
        <v>89</v>
      </c>
      <c r="B37" s="29"/>
      <c r="C37" s="35">
        <f>Flächeneingabe!G22</f>
        <v>0</v>
      </c>
    </row>
    <row r="38" spans="1:7" ht="18.75" thickBot="1" x14ac:dyDescent="0.25">
      <c r="A38" s="20" t="s">
        <v>90</v>
      </c>
      <c r="B38" s="29"/>
      <c r="C38" s="36"/>
      <c r="E38" s="24" t="e">
        <f>IF(C39&gt;=20%,"Kalamitätsabschlag möglich!","Kalamitätsabschlag nicht möglich!")</f>
        <v>#DIV/0!</v>
      </c>
    </row>
    <row r="39" spans="1:7" ht="18.75" thickBot="1" x14ac:dyDescent="0.25">
      <c r="C39" s="22" t="e">
        <f>C38/C37</f>
        <v>#DIV/0!</v>
      </c>
    </row>
    <row r="40" spans="1:7" ht="15" thickBot="1" x14ac:dyDescent="0.25"/>
    <row r="41" spans="1:7" ht="15" thickBot="1" x14ac:dyDescent="0.25">
      <c r="A41" s="48" t="s">
        <v>132</v>
      </c>
      <c r="B41" s="49"/>
    </row>
    <row r="42" spans="1:7" x14ac:dyDescent="0.2">
      <c r="A42" s="301" t="s">
        <v>124</v>
      </c>
      <c r="B42" s="302"/>
      <c r="C42" s="302"/>
      <c r="D42" s="302"/>
      <c r="E42" s="302"/>
      <c r="F42" s="303"/>
      <c r="G42" s="304"/>
    </row>
    <row r="43" spans="1:7" x14ac:dyDescent="0.2">
      <c r="A43" s="305"/>
      <c r="B43" s="306"/>
      <c r="C43" s="306"/>
      <c r="D43" s="306"/>
      <c r="E43" s="306"/>
      <c r="F43" s="306"/>
      <c r="G43" s="307"/>
    </row>
    <row r="44" spans="1:7" ht="15" thickBot="1" x14ac:dyDescent="0.25">
      <c r="A44" s="308"/>
      <c r="B44" s="309"/>
      <c r="C44" s="309"/>
      <c r="D44" s="309"/>
      <c r="E44" s="309"/>
      <c r="F44" s="309"/>
      <c r="G44" s="310"/>
    </row>
    <row r="45" spans="1:7" ht="15" thickBot="1" x14ac:dyDescent="0.25"/>
    <row r="46" spans="1:7" x14ac:dyDescent="0.2">
      <c r="A46" s="311" t="s">
        <v>123</v>
      </c>
      <c r="B46" s="312"/>
      <c r="C46" s="312"/>
      <c r="D46" s="312"/>
      <c r="E46" s="312"/>
      <c r="F46" s="312"/>
      <c r="G46" s="313"/>
    </row>
    <row r="47" spans="1:7" x14ac:dyDescent="0.2">
      <c r="A47" s="314"/>
      <c r="B47" s="315"/>
      <c r="C47" s="315"/>
      <c r="D47" s="315"/>
      <c r="E47" s="315"/>
      <c r="F47" s="315"/>
      <c r="G47" s="316"/>
    </row>
    <row r="48" spans="1:7" x14ac:dyDescent="0.2">
      <c r="A48" s="314"/>
      <c r="B48" s="315"/>
      <c r="C48" s="315"/>
      <c r="D48" s="315"/>
      <c r="E48" s="315"/>
      <c r="F48" s="315"/>
      <c r="G48" s="316"/>
    </row>
    <row r="49" spans="1:7" x14ac:dyDescent="0.2">
      <c r="A49" s="314"/>
      <c r="B49" s="315"/>
      <c r="C49" s="315"/>
      <c r="D49" s="315"/>
      <c r="E49" s="315"/>
      <c r="F49" s="315"/>
      <c r="G49" s="316"/>
    </row>
    <row r="50" spans="1:7" x14ac:dyDescent="0.2">
      <c r="A50" s="314"/>
      <c r="B50" s="315"/>
      <c r="C50" s="315"/>
      <c r="D50" s="315"/>
      <c r="E50" s="315"/>
      <c r="F50" s="315"/>
      <c r="G50" s="316"/>
    </row>
    <row r="51" spans="1:7" ht="15" thickBot="1" x14ac:dyDescent="0.25">
      <c r="A51" s="317"/>
      <c r="B51" s="318"/>
      <c r="C51" s="318"/>
      <c r="D51" s="318"/>
      <c r="E51" s="318"/>
      <c r="F51" s="318"/>
      <c r="G51" s="319"/>
    </row>
  </sheetData>
  <sheetProtection password="CA81" sheet="1" selectLockedCells="1"/>
  <mergeCells count="2">
    <mergeCell ref="A42:G44"/>
    <mergeCell ref="A46:G51"/>
  </mergeCells>
  <conditionalFormatting sqref="E25">
    <cfRule type="cellIs" dxfId="7" priority="11" operator="equal">
      <formula>"Wertfortschreibung nicht möglich!"</formula>
    </cfRule>
    <cfRule type="cellIs" dxfId="6" priority="12" operator="equal">
      <formula>"Wertfortschreibung möglich!"</formula>
    </cfRule>
  </conditionalFormatting>
  <conditionalFormatting sqref="E26">
    <cfRule type="cellIs" dxfId="5" priority="9" operator="equal">
      <formula>"Wertfortschreibung möglich!"</formula>
    </cfRule>
    <cfRule type="cellIs" dxfId="4" priority="10" operator="equal">
      <formula>"Wertfortschreibung nicht möglich!"</formula>
    </cfRule>
  </conditionalFormatting>
  <conditionalFormatting sqref="E30">
    <cfRule type="cellIs" dxfId="3" priority="7" operator="equal">
      <formula>"Wertfortschreibung nicht möglich!"</formula>
    </cfRule>
    <cfRule type="cellIs" dxfId="2" priority="8" operator="equal">
      <formula>"Wertfortschreibung möglich!"</formula>
    </cfRule>
  </conditionalFormatting>
  <conditionalFormatting sqref="E38">
    <cfRule type="cellIs" dxfId="1" priority="1" operator="equal">
      <formula>"Kalamitätsabschlag möglich!"</formula>
    </cfRule>
    <cfRule type="cellIs" dxfId="0" priority="2" operator="equal">
      <formula>"Kalamitätsabschlag nicht möglich!"</formula>
    </cfRule>
  </conditionalFormatting>
  <pageMargins left="0.70866141732283472" right="0.70866141732283472" top="0.78740157480314965" bottom="0.78740157480314965" header="0.31496062992125984" footer="0.31496062992125984"/>
  <pageSetup paperSize="9" orientation="landscape" r:id="rId1"/>
  <headerFooter>
    <oddFooter>&amp;LEinheitswertberechnung; Betriebe über 10 bis 100 Hektar</oddFooter>
  </headerFooter>
  <rowBreaks count="1" manualBreakCount="1">
    <brk id="26" max="7"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promptTitle="Auswahl der Bringungslage" prompt="1. Listenwert: Bringungslage 1_x000a_2. Listenwert: Bringungslage 2_x000a_3. Listenwert: Bringungslage 3">
          <x14:formula1>
            <xm:f>Flächeneingabe!$E$50:$G$50</xm:f>
          </x14:formula1>
          <xm:sqref>G9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dimension ref="A1:N39"/>
  <sheetViews>
    <sheetView showGridLines="0" showRowColHeaders="0" zoomScaleNormal="100" workbookViewId="0">
      <selection activeCell="Q2" sqref="Q2"/>
    </sheetView>
  </sheetViews>
  <sheetFormatPr baseColWidth="10" defaultColWidth="11.5703125" defaultRowHeight="18" x14ac:dyDescent="0.25"/>
  <cols>
    <col min="1" max="1" width="17.140625" style="187" customWidth="1"/>
    <col min="2" max="2" width="17.5703125" style="187" hidden="1" customWidth="1"/>
    <col min="3" max="3" width="17.42578125" style="187" hidden="1" customWidth="1"/>
    <col min="4" max="4" width="18.42578125" style="187" hidden="1" customWidth="1"/>
    <col min="5" max="5" width="17.7109375" style="187" hidden="1" customWidth="1"/>
    <col min="6" max="6" width="17.85546875" style="187" hidden="1" customWidth="1"/>
    <col min="7" max="7" width="12.140625" style="187" hidden="1" customWidth="1"/>
    <col min="8" max="8" width="13.5703125" style="187" hidden="1" customWidth="1"/>
    <col min="9" max="9" width="11.5703125" style="187" hidden="1" customWidth="1"/>
    <col min="10" max="10" width="14.5703125" style="187" hidden="1" customWidth="1"/>
    <col min="11" max="11" width="21.42578125" style="187" hidden="1" customWidth="1"/>
    <col min="12" max="12" width="11.5703125" style="187" hidden="1" customWidth="1"/>
    <col min="13" max="13" width="10.7109375" style="187" hidden="1" customWidth="1"/>
    <col min="14" max="14" width="11.5703125" style="187" hidden="1" customWidth="1"/>
    <col min="15" max="16" width="0" style="187" hidden="1" customWidth="1"/>
    <col min="17" max="16384" width="11.5703125" style="187"/>
  </cols>
  <sheetData>
    <row r="1" spans="1:13" ht="26.25" x14ac:dyDescent="0.4">
      <c r="A1" s="185" t="s">
        <v>122</v>
      </c>
      <c r="B1" s="186"/>
      <c r="C1" s="186"/>
      <c r="D1" s="186"/>
      <c r="E1" s="186"/>
      <c r="F1" s="186"/>
      <c r="G1" s="186"/>
      <c r="H1" s="186"/>
    </row>
    <row r="2" spans="1:13" ht="33.75" customHeight="1" x14ac:dyDescent="0.4">
      <c r="A2" s="185"/>
      <c r="B2" s="188" t="s">
        <v>125</v>
      </c>
      <c r="C2" s="189"/>
      <c r="D2" s="189"/>
      <c r="E2" s="322" t="s">
        <v>112</v>
      </c>
      <c r="F2" s="323"/>
      <c r="G2" s="323"/>
      <c r="H2" s="324"/>
    </row>
    <row r="3" spans="1:13" x14ac:dyDescent="0.25">
      <c r="A3" s="186"/>
      <c r="B3" s="186"/>
      <c r="C3" s="186"/>
      <c r="D3" s="190" t="s">
        <v>49</v>
      </c>
      <c r="E3" s="190"/>
      <c r="F3" s="191"/>
      <c r="G3" s="191"/>
      <c r="H3" s="191"/>
    </row>
    <row r="4" spans="1:13" ht="21" thickBot="1" x14ac:dyDescent="0.35">
      <c r="A4" s="192" t="s">
        <v>17</v>
      </c>
      <c r="B4" s="192"/>
      <c r="C4" s="192"/>
      <c r="D4" s="186"/>
      <c r="E4" s="186"/>
      <c r="F4" s="325"/>
      <c r="G4" s="325"/>
      <c r="H4" s="325"/>
    </row>
    <row r="5" spans="1:13" s="195" customFormat="1" ht="18.75" thickTop="1" x14ac:dyDescent="0.25">
      <c r="A5" s="193" t="s">
        <v>0</v>
      </c>
      <c r="B5" s="194" t="s">
        <v>2</v>
      </c>
      <c r="C5" s="330" t="s">
        <v>6</v>
      </c>
      <c r="D5" s="331"/>
      <c r="E5" s="331"/>
      <c r="F5" s="332"/>
      <c r="G5" s="326" t="s">
        <v>16</v>
      </c>
      <c r="H5" s="328" t="s">
        <v>83</v>
      </c>
    </row>
    <row r="6" spans="1:13" s="195" customFormat="1" ht="18.75" thickBot="1" x14ac:dyDescent="0.3">
      <c r="A6" s="196" t="s">
        <v>1</v>
      </c>
      <c r="B6" s="197" t="s">
        <v>3</v>
      </c>
      <c r="C6" s="198" t="s">
        <v>119</v>
      </c>
      <c r="D6" s="198" t="s">
        <v>120</v>
      </c>
      <c r="E6" s="198" t="s">
        <v>4</v>
      </c>
      <c r="F6" s="198" t="s">
        <v>5</v>
      </c>
      <c r="G6" s="327"/>
      <c r="H6" s="329"/>
      <c r="J6" s="199" t="s">
        <v>64</v>
      </c>
      <c r="K6" s="199" t="s">
        <v>55</v>
      </c>
      <c r="L6" s="199" t="s">
        <v>65</v>
      </c>
      <c r="M6" s="199" t="s">
        <v>66</v>
      </c>
    </row>
    <row r="7" spans="1:13" ht="19.5" thickTop="1" thickBot="1" x14ac:dyDescent="0.3">
      <c r="A7" s="200" t="s">
        <v>53</v>
      </c>
      <c r="B7" s="201" t="s">
        <v>7</v>
      </c>
      <c r="C7" s="202">
        <f>Flächeneingabe!C10*'Werte laut Verordnung'!B25</f>
        <v>0</v>
      </c>
      <c r="D7" s="202">
        <f>Flächeneingabe!D10*'Werte laut Verordnung'!C25</f>
        <v>0</v>
      </c>
      <c r="E7" s="202">
        <f>Flächeneingabe!E10*'Werte laut Verordnung'!D25</f>
        <v>0</v>
      </c>
      <c r="F7" s="203">
        <f>Flächeneingabe!F10*'Werte laut Verordnung'!E25</f>
        <v>0</v>
      </c>
      <c r="G7" s="204">
        <f>SUM(C7:F7)</f>
        <v>0</v>
      </c>
      <c r="H7" s="205"/>
    </row>
    <row r="8" spans="1:13" ht="18.75" thickBot="1" x14ac:dyDescent="0.3">
      <c r="A8" s="200" t="s">
        <v>54</v>
      </c>
      <c r="B8" s="206" t="s">
        <v>8</v>
      </c>
      <c r="C8" s="207">
        <f>Flächeneingabe!C11*'Werte laut Verordnung'!B26</f>
        <v>0</v>
      </c>
      <c r="D8" s="207">
        <f>Flächeneingabe!D11*'Werte laut Verordnung'!C26</f>
        <v>0</v>
      </c>
      <c r="E8" s="207">
        <f>Flächeneingabe!E11*'Werte laut Verordnung'!D26</f>
        <v>0</v>
      </c>
      <c r="F8" s="208">
        <f>Flächeneingabe!F11*'Werte laut Verordnung'!E26</f>
        <v>0</v>
      </c>
      <c r="G8" s="209">
        <f>SUM(C8:F8)</f>
        <v>0</v>
      </c>
      <c r="H8" s="210">
        <f>G7+G8+G9</f>
        <v>0</v>
      </c>
      <c r="I8" s="211"/>
      <c r="J8" s="212">
        <f>IF(ISERROR(H8/Flächeneingabe!H11),0,H8/Flächeneingabe!H11)</f>
        <v>0</v>
      </c>
      <c r="K8" s="212">
        <v>60</v>
      </c>
      <c r="L8" s="212">
        <f>IF(J8&lt;K8,K8,J8)</f>
        <v>60</v>
      </c>
      <c r="M8" s="212">
        <f>IF(ISERROR(L8*Flächeneingabe!H11),0,L8*Flächeneingabe!H11)</f>
        <v>0</v>
      </c>
    </row>
    <row r="9" spans="1:13" ht="18.75" thickBot="1" x14ac:dyDescent="0.3">
      <c r="A9" s="213" t="s">
        <v>10</v>
      </c>
      <c r="B9" s="214" t="s">
        <v>9</v>
      </c>
      <c r="C9" s="215">
        <f>Flächeneingabe!C12*'Werte laut Verordnung'!B27</f>
        <v>0</v>
      </c>
      <c r="D9" s="215">
        <f>Flächeneingabe!D12*'Werte laut Verordnung'!C27</f>
        <v>0</v>
      </c>
      <c r="E9" s="215">
        <f>Flächeneingabe!E12*'Werte laut Verordnung'!D27</f>
        <v>0</v>
      </c>
      <c r="F9" s="216">
        <f>Flächeneingabe!F12*'Werte laut Verordnung'!E27</f>
        <v>0</v>
      </c>
      <c r="G9" s="217">
        <f>SUM(C9:F9)</f>
        <v>0</v>
      </c>
      <c r="H9" s="218"/>
      <c r="I9" s="211"/>
      <c r="J9" s="212"/>
      <c r="K9" s="212"/>
      <c r="L9" s="212"/>
      <c r="M9" s="212"/>
    </row>
    <row r="10" spans="1:13" ht="19.5" thickTop="1" thickBot="1" x14ac:dyDescent="0.3">
      <c r="A10" s="219"/>
      <c r="B10" s="201" t="s">
        <v>7</v>
      </c>
      <c r="C10" s="202">
        <f>Flächeneingabe!C13*'Werte laut Verordnung'!F25</f>
        <v>0</v>
      </c>
      <c r="D10" s="202">
        <f>Flächeneingabe!D13*'Werte laut Verordnung'!G25</f>
        <v>0</v>
      </c>
      <c r="E10" s="202">
        <f>Flächeneingabe!E13*'Werte laut Verordnung'!H25</f>
        <v>0</v>
      </c>
      <c r="F10" s="202">
        <f>Flächeneingabe!F13*'Werte laut Verordnung'!I25</f>
        <v>0</v>
      </c>
      <c r="G10" s="204">
        <f>SUM(C10:F10)</f>
        <v>0</v>
      </c>
      <c r="H10" s="218"/>
      <c r="I10" s="211"/>
      <c r="J10" s="212"/>
      <c r="K10" s="212"/>
      <c r="L10" s="212"/>
      <c r="M10" s="212"/>
    </row>
    <row r="11" spans="1:13" ht="18.75" thickBot="1" x14ac:dyDescent="0.3">
      <c r="A11" s="200" t="s">
        <v>11</v>
      </c>
      <c r="B11" s="206" t="s">
        <v>8</v>
      </c>
      <c r="C11" s="207">
        <f>Flächeneingabe!C14*'Werte laut Verordnung'!F26</f>
        <v>0</v>
      </c>
      <c r="D11" s="207">
        <f>Flächeneingabe!D14*'Werte laut Verordnung'!G26</f>
        <v>0</v>
      </c>
      <c r="E11" s="207">
        <f>Flächeneingabe!E14*'Werte laut Verordnung'!H26</f>
        <v>0</v>
      </c>
      <c r="F11" s="207">
        <f>Flächeneingabe!F14*'Werte laut Verordnung'!I26</f>
        <v>0</v>
      </c>
      <c r="G11" s="209">
        <f t="shared" ref="G11:G18" si="0">SUM(C11:F11)</f>
        <v>0</v>
      </c>
      <c r="H11" s="210">
        <f>G10+G11+G12</f>
        <v>0</v>
      </c>
      <c r="I11" s="211"/>
      <c r="J11" s="212">
        <f>IF(ISERROR(H11/Flächeneingabe!H14),0,H11/Flächeneingabe!H14)</f>
        <v>0</v>
      </c>
      <c r="K11" s="212">
        <v>60</v>
      </c>
      <c r="L11" s="212">
        <f>IF(J11&lt;K11,K11,J11)</f>
        <v>60</v>
      </c>
      <c r="M11" s="212">
        <f>IF(ISERROR(L11*Flächeneingabe!H14),0,L11*Flächeneingabe!H14)</f>
        <v>0</v>
      </c>
    </row>
    <row r="12" spans="1:13" ht="18.75" thickBot="1" x14ac:dyDescent="0.3">
      <c r="A12" s="213"/>
      <c r="B12" s="214" t="s">
        <v>9</v>
      </c>
      <c r="C12" s="215">
        <f>Flächeneingabe!C15*'Werte laut Verordnung'!F27</f>
        <v>0</v>
      </c>
      <c r="D12" s="215">
        <f>Flächeneingabe!D15*'Werte laut Verordnung'!G27</f>
        <v>0</v>
      </c>
      <c r="E12" s="215">
        <f>Flächeneingabe!E15*'Werte laut Verordnung'!H27</f>
        <v>0</v>
      </c>
      <c r="F12" s="215">
        <f>Flächeneingabe!F15*'Werte laut Verordnung'!I27</f>
        <v>0</v>
      </c>
      <c r="G12" s="217">
        <f t="shared" si="0"/>
        <v>0</v>
      </c>
      <c r="H12" s="218"/>
      <c r="J12" s="212"/>
      <c r="K12" s="212"/>
      <c r="L12" s="212"/>
      <c r="M12" s="212"/>
    </row>
    <row r="13" spans="1:13" ht="19.5" thickTop="1" thickBot="1" x14ac:dyDescent="0.3">
      <c r="A13" s="219" t="s">
        <v>12</v>
      </c>
      <c r="B13" s="201" t="s">
        <v>7</v>
      </c>
      <c r="C13" s="202">
        <f>Flächeneingabe!C16*'Werte laut Verordnung'!J25</f>
        <v>0</v>
      </c>
      <c r="D13" s="202">
        <f>Flächeneingabe!D16*'Werte laut Verordnung'!K25</f>
        <v>0</v>
      </c>
      <c r="E13" s="202">
        <f>Flächeneingabe!E16*'Werte laut Verordnung'!L25</f>
        <v>0</v>
      </c>
      <c r="F13" s="202">
        <f>Flächeneingabe!F16*'Werte laut Verordnung'!M25</f>
        <v>0</v>
      </c>
      <c r="G13" s="204">
        <f t="shared" si="0"/>
        <v>0</v>
      </c>
      <c r="H13" s="218"/>
      <c r="I13" s="211"/>
      <c r="J13" s="212"/>
      <c r="K13" s="212"/>
      <c r="L13" s="212"/>
      <c r="M13" s="212"/>
    </row>
    <row r="14" spans="1:13" ht="18.75" thickBot="1" x14ac:dyDescent="0.3">
      <c r="A14" s="200" t="s">
        <v>13</v>
      </c>
      <c r="B14" s="206" t="s">
        <v>8</v>
      </c>
      <c r="C14" s="207">
        <f>Flächeneingabe!C17*'Werte laut Verordnung'!J26</f>
        <v>0</v>
      </c>
      <c r="D14" s="207">
        <f>Flächeneingabe!D17*'Werte laut Verordnung'!K26</f>
        <v>0</v>
      </c>
      <c r="E14" s="207">
        <f>Flächeneingabe!E17*'Werte laut Verordnung'!L26</f>
        <v>0</v>
      </c>
      <c r="F14" s="207">
        <f>Flächeneingabe!F17*'Werte laut Verordnung'!M26</f>
        <v>0</v>
      </c>
      <c r="G14" s="209">
        <f t="shared" si="0"/>
        <v>0</v>
      </c>
      <c r="H14" s="210">
        <f>G13+G14+G15</f>
        <v>0</v>
      </c>
      <c r="J14" s="212">
        <f>IF(ISERROR(H14/Flächeneingabe!H17),0,H14/Flächeneingabe!H17)</f>
        <v>0</v>
      </c>
      <c r="K14" s="212">
        <v>35</v>
      </c>
      <c r="L14" s="212">
        <f>IF(J14&lt;K14,K14,J14)</f>
        <v>35</v>
      </c>
      <c r="M14" s="212">
        <f>IF(ISERROR(L14*Flächeneingabe!H17),0,L14*Flächeneingabe!H17)</f>
        <v>0</v>
      </c>
    </row>
    <row r="15" spans="1:13" ht="18.75" thickBot="1" x14ac:dyDescent="0.3">
      <c r="A15" s="213" t="s">
        <v>14</v>
      </c>
      <c r="B15" s="214" t="s">
        <v>9</v>
      </c>
      <c r="C15" s="215">
        <f>Flächeneingabe!C18*'Werte laut Verordnung'!J27</f>
        <v>0</v>
      </c>
      <c r="D15" s="215">
        <f>Flächeneingabe!D18*'Werte laut Verordnung'!K27</f>
        <v>0</v>
      </c>
      <c r="E15" s="215">
        <f>Flächeneingabe!E18*'Werte laut Verordnung'!L27</f>
        <v>0</v>
      </c>
      <c r="F15" s="215">
        <f>Flächeneingabe!F18*'Werte laut Verordnung'!M27</f>
        <v>0</v>
      </c>
      <c r="G15" s="217">
        <f t="shared" si="0"/>
        <v>0</v>
      </c>
      <c r="H15" s="218"/>
      <c r="J15" s="212"/>
      <c r="K15" s="212"/>
      <c r="L15" s="212"/>
      <c r="M15" s="212"/>
    </row>
    <row r="16" spans="1:13" ht="18.75" thickTop="1" x14ac:dyDescent="0.25">
      <c r="A16" s="219"/>
      <c r="B16" s="201" t="s">
        <v>7</v>
      </c>
      <c r="C16" s="220">
        <f>Flächeneingabe!C19*'Werte laut Verordnung'!N25</f>
        <v>0</v>
      </c>
      <c r="D16" s="220">
        <f>Flächeneingabe!D19*'Werte laut Verordnung'!O25</f>
        <v>0</v>
      </c>
      <c r="E16" s="220">
        <f>Flächeneingabe!E19*'Werte laut Verordnung'!P25</f>
        <v>0</v>
      </c>
      <c r="F16" s="220">
        <f>Flächeneingabe!F19*'Werte laut Verordnung'!Q25</f>
        <v>0</v>
      </c>
      <c r="G16" s="204">
        <f t="shared" si="0"/>
        <v>0</v>
      </c>
      <c r="H16" s="218"/>
      <c r="J16" s="212"/>
      <c r="K16" s="212"/>
      <c r="L16" s="212"/>
      <c r="M16" s="212"/>
    </row>
    <row r="17" spans="1:14" x14ac:dyDescent="0.25">
      <c r="A17" s="200" t="s">
        <v>15</v>
      </c>
      <c r="B17" s="206" t="s">
        <v>8</v>
      </c>
      <c r="C17" s="220">
        <f>Flächeneingabe!C20*'Werte laut Verordnung'!N26</f>
        <v>0</v>
      </c>
      <c r="D17" s="220">
        <f>Flächeneingabe!D20*'Werte laut Verordnung'!O26</f>
        <v>0</v>
      </c>
      <c r="E17" s="220">
        <f>Flächeneingabe!E20*'Werte laut Verordnung'!P26</f>
        <v>0</v>
      </c>
      <c r="F17" s="220">
        <f>Flächeneingabe!F20*'Werte laut Verordnung'!Q26</f>
        <v>0</v>
      </c>
      <c r="G17" s="209">
        <f t="shared" si="0"/>
        <v>0</v>
      </c>
      <c r="H17" s="221">
        <f>G16+G17+G18</f>
        <v>0</v>
      </c>
      <c r="I17" s="211"/>
      <c r="J17" s="212">
        <f>IF(ISERROR(H17/Flächeneingabe!H20),0,H17/Flächeneingabe!H20)</f>
        <v>0</v>
      </c>
      <c r="K17" s="212">
        <v>35</v>
      </c>
      <c r="L17" s="212">
        <f>IF(J17&lt;K17,K17,J17)</f>
        <v>35</v>
      </c>
      <c r="M17" s="222">
        <f>IF(ISERROR(L17*Flächeneingabe!H20),0,L17*Flächeneingabe!H20)</f>
        <v>0</v>
      </c>
      <c r="N17" s="223"/>
    </row>
    <row r="18" spans="1:14" ht="18.75" thickBot="1" x14ac:dyDescent="0.3">
      <c r="A18" s="213"/>
      <c r="B18" s="214" t="s">
        <v>9</v>
      </c>
      <c r="C18" s="220">
        <f>Flächeneingabe!C21*'Werte laut Verordnung'!N27</f>
        <v>0</v>
      </c>
      <c r="D18" s="220">
        <f>Flächeneingabe!D21*'Werte laut Verordnung'!O27</f>
        <v>0</v>
      </c>
      <c r="E18" s="220">
        <f>Flächeneingabe!E21*'Werte laut Verordnung'!P27</f>
        <v>0</v>
      </c>
      <c r="F18" s="220">
        <f>Flächeneingabe!F21*'Werte laut Verordnung'!Q27</f>
        <v>0</v>
      </c>
      <c r="G18" s="217">
        <f t="shared" si="0"/>
        <v>0</v>
      </c>
      <c r="H18" s="224"/>
      <c r="I18" s="211"/>
    </row>
    <row r="19" spans="1:14" ht="21.75" thickTop="1" thickBot="1" x14ac:dyDescent="0.35">
      <c r="A19" s="186"/>
      <c r="B19" s="225" t="s">
        <v>16</v>
      </c>
      <c r="C19" s="226">
        <f>SUM(C7:C18)</f>
        <v>0</v>
      </c>
      <c r="D19" s="226">
        <f>SUM(D7:D18)</f>
        <v>0</v>
      </c>
      <c r="E19" s="226">
        <f>SUM(E7:E18)</f>
        <v>0</v>
      </c>
      <c r="F19" s="226">
        <f t="shared" ref="F19" si="1">SUM(F7:F18)</f>
        <v>0</v>
      </c>
      <c r="G19" s="227">
        <f>M19</f>
        <v>0</v>
      </c>
      <c r="H19" s="219"/>
      <c r="I19" s="223"/>
      <c r="M19" s="228">
        <f>M8+M11+M14+M17</f>
        <v>0</v>
      </c>
    </row>
    <row r="20" spans="1:14" ht="19.5" thickTop="1" thickBot="1" x14ac:dyDescent="0.3">
      <c r="A20" s="186"/>
      <c r="B20" s="186"/>
      <c r="C20" s="186"/>
      <c r="D20" s="186"/>
      <c r="E20" s="186"/>
      <c r="F20" s="186"/>
      <c r="G20" s="186"/>
      <c r="H20" s="186"/>
    </row>
    <row r="21" spans="1:14" ht="18.95" customHeight="1" thickTop="1" thickBot="1" x14ac:dyDescent="0.3">
      <c r="A21" s="186"/>
      <c r="B21" s="186"/>
      <c r="C21" s="186"/>
      <c r="D21" s="229" t="s">
        <v>18</v>
      </c>
      <c r="E21" s="230" t="s">
        <v>19</v>
      </c>
      <c r="F21" s="231"/>
      <c r="G21" s="232">
        <f>'Werte laut Verordnung'!$K$48*Flächeneingabe!G24</f>
        <v>0</v>
      </c>
      <c r="H21" s="186"/>
    </row>
    <row r="22" spans="1:14" ht="18.95" customHeight="1" thickBot="1" x14ac:dyDescent="0.3">
      <c r="A22" s="186"/>
      <c r="B22" s="186"/>
      <c r="C22" s="186"/>
      <c r="D22" s="233" t="s">
        <v>21</v>
      </c>
      <c r="E22" s="234" t="s">
        <v>20</v>
      </c>
      <c r="F22" s="235"/>
      <c r="G22" s="236">
        <f>Flächeneingabe!G25*'Werte laut Verordnung'!$K$49</f>
        <v>0</v>
      </c>
      <c r="H22" s="186"/>
    </row>
    <row r="23" spans="1:14" ht="18.95" customHeight="1" thickTop="1" x14ac:dyDescent="0.25">
      <c r="A23" s="186"/>
      <c r="B23" s="186"/>
      <c r="C23" s="186"/>
      <c r="D23" s="186"/>
      <c r="E23" s="186"/>
      <c r="F23" s="186"/>
      <c r="G23" s="186"/>
      <c r="H23" s="186"/>
    </row>
    <row r="24" spans="1:14" ht="18.95" customHeight="1" thickBot="1" x14ac:dyDescent="0.35">
      <c r="A24" s="192" t="s">
        <v>22</v>
      </c>
      <c r="B24" s="192" t="s">
        <v>23</v>
      </c>
      <c r="C24" s="192"/>
      <c r="D24" s="186"/>
      <c r="E24" s="186"/>
      <c r="F24" s="186"/>
      <c r="G24" s="186"/>
      <c r="H24" s="186"/>
    </row>
    <row r="25" spans="1:14" ht="18.95" customHeight="1" thickTop="1" thickBot="1" x14ac:dyDescent="0.3">
      <c r="A25" s="219" t="s">
        <v>99</v>
      </c>
      <c r="B25" s="237"/>
      <c r="C25" s="237"/>
      <c r="D25" s="237"/>
      <c r="E25" s="237"/>
      <c r="F25" s="238"/>
      <c r="G25" s="239"/>
      <c r="H25" s="186"/>
    </row>
    <row r="26" spans="1:14" ht="18.95" customHeight="1" thickTop="1" thickBot="1" x14ac:dyDescent="0.3">
      <c r="A26" s="200"/>
      <c r="B26" s="240" t="s">
        <v>52</v>
      </c>
      <c r="C26" s="240"/>
      <c r="D26" s="240"/>
      <c r="E26" s="240"/>
      <c r="F26" s="241"/>
      <c r="G26" s="232">
        <f>Flächeneingabe!G30*'Werte laut Verordnung'!$K$53</f>
        <v>0</v>
      </c>
      <c r="H26" s="186"/>
    </row>
    <row r="27" spans="1:14" ht="18.95" customHeight="1" thickBot="1" x14ac:dyDescent="0.3">
      <c r="A27" s="213"/>
      <c r="B27" s="234" t="s">
        <v>24</v>
      </c>
      <c r="C27" s="234"/>
      <c r="D27" s="234"/>
      <c r="E27" s="234"/>
      <c r="F27" s="235"/>
      <c r="G27" s="236">
        <f>Flächeneingabe!G31*'Werte laut Verordnung'!$K$54</f>
        <v>0</v>
      </c>
      <c r="H27" s="186"/>
    </row>
    <row r="28" spans="1:14" ht="18.95" customHeight="1" thickTop="1" thickBot="1" x14ac:dyDescent="0.3">
      <c r="A28" s="242" t="s">
        <v>101</v>
      </c>
      <c r="B28" s="243"/>
      <c r="C28" s="243"/>
      <c r="D28" s="243"/>
      <c r="E28" s="243"/>
      <c r="F28" s="244"/>
      <c r="G28" s="245">
        <f>Flächeneingabe!G33*'Werte laut Verordnung'!$K$55</f>
        <v>0</v>
      </c>
      <c r="H28" s="186"/>
    </row>
    <row r="29" spans="1:14" ht="18.95" customHeight="1" thickTop="1" thickBot="1" x14ac:dyDescent="0.3">
      <c r="A29" s="242" t="s">
        <v>26</v>
      </c>
      <c r="B29" s="243"/>
      <c r="C29" s="243"/>
      <c r="D29" s="243"/>
      <c r="E29" s="243"/>
      <c r="F29" s="244"/>
      <c r="G29" s="245">
        <f>Flächeneingabe!G35*'Werte laut Verordnung'!$K$56</f>
        <v>0</v>
      </c>
      <c r="H29" s="186"/>
    </row>
    <row r="30" spans="1:14" ht="18.95" customHeight="1" thickTop="1" thickBot="1" x14ac:dyDescent="0.3">
      <c r="A30" s="242" t="s">
        <v>27</v>
      </c>
      <c r="B30" s="243"/>
      <c r="C30" s="243"/>
      <c r="D30" s="243"/>
      <c r="E30" s="243"/>
      <c r="F30" s="244"/>
      <c r="G30" s="245">
        <f>IF(Flächeneingabe!G37&lt;=0.5,I30,J30)</f>
        <v>0</v>
      </c>
      <c r="H30" s="186"/>
      <c r="I30" s="187">
        <f>165*Flächeneingabe!G37</f>
        <v>0</v>
      </c>
      <c r="J30" s="187">
        <f>'Werte laut Verordnung'!L57*Flächeneingabe!G37</f>
        <v>0</v>
      </c>
    </row>
    <row r="31" spans="1:14" ht="18.95" customHeight="1" thickTop="1" thickBot="1" x14ac:dyDescent="0.3">
      <c r="A31" s="242" t="s">
        <v>28</v>
      </c>
      <c r="B31" s="243"/>
      <c r="C31" s="243"/>
      <c r="D31" s="243"/>
      <c r="E31" s="243"/>
      <c r="F31" s="244"/>
      <c r="G31" s="245">
        <f>Flächeneingabe!G39*'Werte laut Verordnung'!$K$58</f>
        <v>0</v>
      </c>
      <c r="H31" s="186"/>
    </row>
    <row r="32" spans="1:14" ht="18.95" customHeight="1" thickTop="1" thickBot="1" x14ac:dyDescent="0.3">
      <c r="A32" s="219" t="s">
        <v>62</v>
      </c>
      <c r="B32" s="237"/>
      <c r="C32" s="237"/>
      <c r="D32" s="237"/>
      <c r="E32" s="237"/>
      <c r="F32" s="238"/>
      <c r="G32" s="239"/>
      <c r="H32" s="186"/>
    </row>
    <row r="33" spans="1:10" ht="18.95" customHeight="1" thickTop="1" thickBot="1" x14ac:dyDescent="0.3">
      <c r="A33" s="213"/>
      <c r="B33" s="246" t="s">
        <v>63</v>
      </c>
      <c r="C33" s="246"/>
      <c r="D33" s="246"/>
      <c r="E33" s="246"/>
      <c r="F33" s="247"/>
      <c r="G33" s="245">
        <f>Flächeneingabe!G42*'Werte laut Verordnung'!$K$60</f>
        <v>0</v>
      </c>
      <c r="H33" s="186"/>
    </row>
    <row r="34" spans="1:10" ht="14.25" customHeight="1" thickTop="1" thickBot="1" x14ac:dyDescent="0.3">
      <c r="A34" s="186"/>
      <c r="B34" s="186"/>
      <c r="C34" s="186"/>
      <c r="D34" s="186"/>
      <c r="E34" s="186"/>
      <c r="F34" s="186"/>
      <c r="G34" s="186"/>
      <c r="H34" s="186"/>
    </row>
    <row r="35" spans="1:10" ht="24.75" thickTop="1" thickBot="1" x14ac:dyDescent="0.3">
      <c r="A35" s="320" t="s">
        <v>51</v>
      </c>
      <c r="B35" s="320"/>
      <c r="C35" s="320"/>
      <c r="D35" s="320"/>
      <c r="E35" s="320"/>
      <c r="F35" s="321"/>
      <c r="G35" s="248">
        <f>IF(Flächeneingabe!G46="x",J35,I35)</f>
        <v>0</v>
      </c>
      <c r="H35" s="186"/>
      <c r="I35" s="249">
        <f>SUM(G19:G33)</f>
        <v>0</v>
      </c>
      <c r="J35" s="212">
        <f>I35*0.97</f>
        <v>0</v>
      </c>
    </row>
    <row r="36" spans="1:10" ht="24.75" thickTop="1" thickBot="1" x14ac:dyDescent="0.4">
      <c r="A36" s="186"/>
      <c r="B36" s="186"/>
      <c r="C36" s="186"/>
      <c r="D36" s="186"/>
      <c r="E36" s="186"/>
      <c r="F36" s="250" t="s">
        <v>50</v>
      </c>
      <c r="G36" s="251" t="e">
        <f>G35/Flächeneingabe!G44</f>
        <v>#DIV/0!</v>
      </c>
      <c r="H36" s="186"/>
    </row>
    <row r="37" spans="1:10" ht="14.25" customHeight="1" thickTop="1" x14ac:dyDescent="0.25">
      <c r="A37" s="186"/>
      <c r="B37" s="186"/>
      <c r="C37" s="186"/>
      <c r="D37" s="186"/>
      <c r="E37" s="186"/>
      <c r="F37" s="186"/>
      <c r="G37" s="186"/>
      <c r="H37" s="186"/>
      <c r="J37" s="212"/>
    </row>
    <row r="38" spans="1:10" x14ac:dyDescent="0.25">
      <c r="A38" s="186" t="s">
        <v>58</v>
      </c>
      <c r="B38" s="186"/>
      <c r="C38" s="186"/>
      <c r="D38" s="186"/>
      <c r="E38" s="186"/>
      <c r="F38" s="186"/>
      <c r="G38" s="186"/>
      <c r="H38" s="186"/>
    </row>
    <row r="39" spans="1:10" x14ac:dyDescent="0.25">
      <c r="A39" s="186"/>
      <c r="B39" s="186" t="s">
        <v>59</v>
      </c>
      <c r="C39" s="186"/>
      <c r="D39" s="186"/>
      <c r="E39" s="186"/>
      <c r="F39" s="186"/>
      <c r="G39" s="186"/>
      <c r="H39" s="186"/>
    </row>
  </sheetData>
  <sheetProtection password="CA81" sheet="1" selectLockedCells="1"/>
  <mergeCells count="6">
    <mergeCell ref="A35:F35"/>
    <mergeCell ref="E2:H2"/>
    <mergeCell ref="F4:H4"/>
    <mergeCell ref="G5:G6"/>
    <mergeCell ref="H5:H6"/>
    <mergeCell ref="C5:F5"/>
  </mergeCells>
  <pageMargins left="0.51181102362204722" right="0.31496062992125984" top="0.59055118110236227" bottom="0.39370078740157483" header="0.31496062992125984" footer="0.31496062992125984"/>
  <pageSetup paperSize="9" scale="77" orientation="portrait" r:id="rId1"/>
  <headerFooter>
    <oddFooter>&amp;LEinheitswertberechnung; Betriebe über 10 bis 100 Hektar</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dimension ref="A1:N38"/>
  <sheetViews>
    <sheetView showGridLines="0" showRowColHeaders="0" zoomScaleNormal="100" workbookViewId="0">
      <selection activeCell="Q2" sqref="Q2"/>
    </sheetView>
  </sheetViews>
  <sheetFormatPr baseColWidth="10" defaultColWidth="11.5703125" defaultRowHeight="18" x14ac:dyDescent="0.25"/>
  <cols>
    <col min="1" max="1" width="16.42578125" style="252" customWidth="1"/>
    <col min="2" max="2" width="17.28515625" style="252" hidden="1" customWidth="1"/>
    <col min="3" max="3" width="17.85546875" style="252" hidden="1" customWidth="1"/>
    <col min="4" max="4" width="18.42578125" style="252" hidden="1" customWidth="1"/>
    <col min="5" max="6" width="18.28515625" style="252" hidden="1" customWidth="1"/>
    <col min="7" max="7" width="12.140625" style="252" hidden="1" customWidth="1"/>
    <col min="8" max="8" width="13.7109375" style="252" hidden="1" customWidth="1"/>
    <col min="9" max="9" width="11.5703125" style="252" hidden="1" customWidth="1"/>
    <col min="10" max="10" width="16" style="252" hidden="1" customWidth="1"/>
    <col min="11" max="11" width="21.42578125" style="252" hidden="1" customWidth="1"/>
    <col min="12" max="12" width="11.28515625" style="252" hidden="1" customWidth="1"/>
    <col min="13" max="13" width="11.85546875" style="252" hidden="1" customWidth="1"/>
    <col min="14" max="14" width="11.5703125" style="252" hidden="1" customWidth="1"/>
    <col min="15" max="16" width="0" style="252" hidden="1" customWidth="1"/>
    <col min="17" max="16384" width="11.5703125" style="252"/>
  </cols>
  <sheetData>
    <row r="1" spans="1:14" ht="26.25" x14ac:dyDescent="0.4">
      <c r="A1" s="185" t="s">
        <v>122</v>
      </c>
      <c r="B1" s="186"/>
      <c r="C1" s="186"/>
      <c r="D1" s="186"/>
      <c r="E1" s="186"/>
      <c r="F1" s="186"/>
      <c r="G1" s="186"/>
      <c r="H1" s="186"/>
    </row>
    <row r="2" spans="1:14" ht="32.25" customHeight="1" x14ac:dyDescent="0.4">
      <c r="A2" s="185"/>
      <c r="B2" s="188" t="s">
        <v>126</v>
      </c>
      <c r="C2" s="189"/>
      <c r="D2" s="189"/>
      <c r="E2" s="322" t="s">
        <v>114</v>
      </c>
      <c r="F2" s="323"/>
      <c r="G2" s="323"/>
      <c r="H2" s="324"/>
    </row>
    <row r="3" spans="1:14" x14ac:dyDescent="0.25">
      <c r="A3" s="186"/>
      <c r="B3" s="186"/>
      <c r="C3" s="186"/>
      <c r="D3" s="190" t="s">
        <v>49</v>
      </c>
      <c r="E3" s="190"/>
      <c r="F3" s="191"/>
      <c r="G3" s="191"/>
      <c r="H3" s="191"/>
    </row>
    <row r="4" spans="1:14" ht="21" thickBot="1" x14ac:dyDescent="0.35">
      <c r="A4" s="192" t="s">
        <v>17</v>
      </c>
      <c r="B4" s="192"/>
      <c r="C4" s="192"/>
      <c r="D4" s="186"/>
      <c r="E4" s="186"/>
      <c r="F4" s="325"/>
      <c r="G4" s="325"/>
      <c r="H4" s="325"/>
    </row>
    <row r="5" spans="1:14" s="254" customFormat="1" ht="18.75" thickTop="1" x14ac:dyDescent="0.25">
      <c r="A5" s="194" t="s">
        <v>0</v>
      </c>
      <c r="B5" s="253" t="s">
        <v>2</v>
      </c>
      <c r="C5" s="330" t="s">
        <v>6</v>
      </c>
      <c r="D5" s="331"/>
      <c r="E5" s="331"/>
      <c r="F5" s="332"/>
      <c r="G5" s="328" t="s">
        <v>16</v>
      </c>
      <c r="H5" s="328" t="s">
        <v>85</v>
      </c>
    </row>
    <row r="6" spans="1:14" s="254" customFormat="1" ht="18.75" thickBot="1" x14ac:dyDescent="0.3">
      <c r="A6" s="197" t="s">
        <v>1</v>
      </c>
      <c r="B6" s="255" t="s">
        <v>3</v>
      </c>
      <c r="C6" s="198" t="s">
        <v>121</v>
      </c>
      <c r="D6" s="198" t="s">
        <v>120</v>
      </c>
      <c r="E6" s="256" t="s">
        <v>4</v>
      </c>
      <c r="F6" s="257" t="s">
        <v>5</v>
      </c>
      <c r="G6" s="329" t="s">
        <v>16</v>
      </c>
      <c r="H6" s="333"/>
      <c r="J6" s="258" t="s">
        <v>64</v>
      </c>
      <c r="K6" s="258" t="s">
        <v>55</v>
      </c>
      <c r="L6" s="258" t="s">
        <v>65</v>
      </c>
      <c r="M6" s="258" t="s">
        <v>66</v>
      </c>
    </row>
    <row r="7" spans="1:14" ht="18.75" thickTop="1" x14ac:dyDescent="0.25">
      <c r="A7" s="200" t="s">
        <v>53</v>
      </c>
      <c r="B7" s="201" t="s">
        <v>7</v>
      </c>
      <c r="C7" s="259">
        <f>Flächeneingabe!C10*'Werte laut Verordnung'!B34</f>
        <v>0</v>
      </c>
      <c r="D7" s="259">
        <f>Flächeneingabe!D10*'Werte laut Verordnung'!C34</f>
        <v>0</v>
      </c>
      <c r="E7" s="259">
        <f>Flächeneingabe!E10*'Werte laut Verordnung'!D34</f>
        <v>0</v>
      </c>
      <c r="F7" s="260">
        <f>Flächeneingabe!F10*'Werte laut Verordnung'!E34</f>
        <v>0</v>
      </c>
      <c r="G7" s="204">
        <f>SUM(C7:F7)</f>
        <v>0</v>
      </c>
      <c r="H7" s="205"/>
      <c r="I7" s="261"/>
    </row>
    <row r="8" spans="1:14" x14ac:dyDescent="0.25">
      <c r="A8" s="200" t="s">
        <v>54</v>
      </c>
      <c r="B8" s="206" t="s">
        <v>8</v>
      </c>
      <c r="C8" s="262">
        <f>Flächeneingabe!C11*'Werte laut Verordnung'!B35</f>
        <v>0</v>
      </c>
      <c r="D8" s="262">
        <f>Flächeneingabe!D11*'Werte laut Verordnung'!C35</f>
        <v>0</v>
      </c>
      <c r="E8" s="262">
        <f>Flächeneingabe!E11*'Werte laut Verordnung'!D35</f>
        <v>0</v>
      </c>
      <c r="F8" s="263">
        <f>Flächeneingabe!F11*'Werte laut Verordnung'!E35</f>
        <v>0</v>
      </c>
      <c r="G8" s="209">
        <f t="shared" ref="G8:G17" si="0">SUM(C8:F8)</f>
        <v>0</v>
      </c>
      <c r="H8" s="210">
        <f>G7+G8+G9</f>
        <v>0</v>
      </c>
      <c r="J8" s="264">
        <f>IF(ISERROR(H8/Flächeneingabe!H11),0,H8/Flächeneingabe!H11)</f>
        <v>0</v>
      </c>
      <c r="K8" s="264">
        <v>60</v>
      </c>
      <c r="L8" s="264">
        <f>IF(J8&lt;K8,K8,J8)</f>
        <v>60</v>
      </c>
      <c r="M8" s="264">
        <f>IF(ISERROR(L8*Flächeneingabe!H11),0,L8*Flächeneingabe!H11)</f>
        <v>0</v>
      </c>
    </row>
    <row r="9" spans="1:14" ht="18.75" thickBot="1" x14ac:dyDescent="0.3">
      <c r="A9" s="213" t="s">
        <v>10</v>
      </c>
      <c r="B9" s="214" t="s">
        <v>9</v>
      </c>
      <c r="C9" s="265">
        <f>Flächeneingabe!C12*'Werte laut Verordnung'!B36</f>
        <v>0</v>
      </c>
      <c r="D9" s="265">
        <f>Flächeneingabe!D12*'Werte laut Verordnung'!C36</f>
        <v>0</v>
      </c>
      <c r="E9" s="265">
        <f>Flächeneingabe!E12*'Werte laut Verordnung'!D36</f>
        <v>0</v>
      </c>
      <c r="F9" s="266">
        <f>Flächeneingabe!F12*'Werte laut Verordnung'!E36</f>
        <v>0</v>
      </c>
      <c r="G9" s="217">
        <f t="shared" si="0"/>
        <v>0</v>
      </c>
      <c r="H9" s="218"/>
      <c r="I9" s="261"/>
      <c r="J9" s="264"/>
      <c r="K9" s="264"/>
      <c r="L9" s="264"/>
      <c r="M9" s="264"/>
    </row>
    <row r="10" spans="1:14" ht="18.75" thickTop="1" x14ac:dyDescent="0.25">
      <c r="A10" s="219"/>
      <c r="B10" s="201" t="s">
        <v>7</v>
      </c>
      <c r="C10" s="259">
        <f>Flächeneingabe!C13*'Werte laut Verordnung'!F34</f>
        <v>0</v>
      </c>
      <c r="D10" s="259">
        <f>Flächeneingabe!D13*'Werte laut Verordnung'!G34</f>
        <v>0</v>
      </c>
      <c r="E10" s="259">
        <f>Flächeneingabe!E13*'Werte laut Verordnung'!H34</f>
        <v>0</v>
      </c>
      <c r="F10" s="260">
        <f>Flächeneingabe!F13*'Werte laut Verordnung'!I34</f>
        <v>0</v>
      </c>
      <c r="G10" s="204">
        <f t="shared" si="0"/>
        <v>0</v>
      </c>
      <c r="H10" s="218"/>
      <c r="I10" s="261"/>
      <c r="J10" s="264"/>
      <c r="K10" s="264"/>
      <c r="L10" s="264"/>
      <c r="M10" s="264"/>
    </row>
    <row r="11" spans="1:14" x14ac:dyDescent="0.25">
      <c r="A11" s="200" t="s">
        <v>11</v>
      </c>
      <c r="B11" s="206" t="s">
        <v>8</v>
      </c>
      <c r="C11" s="262">
        <f>Flächeneingabe!C14*'Werte laut Verordnung'!F35</f>
        <v>0</v>
      </c>
      <c r="D11" s="262">
        <f>Flächeneingabe!D14*'Werte laut Verordnung'!G35</f>
        <v>0</v>
      </c>
      <c r="E11" s="262">
        <f>Flächeneingabe!E14*'Werte laut Verordnung'!H35</f>
        <v>0</v>
      </c>
      <c r="F11" s="263">
        <f>Flächeneingabe!F14*'Werte laut Verordnung'!I35</f>
        <v>0</v>
      </c>
      <c r="G11" s="209">
        <f t="shared" si="0"/>
        <v>0</v>
      </c>
      <c r="H11" s="267">
        <f>G10+G11+G12</f>
        <v>0</v>
      </c>
      <c r="I11" s="261"/>
      <c r="J11" s="264">
        <f>IF(ISERROR(H11/Flächeneingabe!H14),0,H11/Flächeneingabe!H14)</f>
        <v>0</v>
      </c>
      <c r="K11" s="264">
        <v>60</v>
      </c>
      <c r="L11" s="264">
        <f>IF(J11&lt;K11,K11,J11)</f>
        <v>60</v>
      </c>
      <c r="M11" s="268">
        <f>IF(ISERROR(L11*Flächeneingabe!H14),0,L11*Flächeneingabe!H14)</f>
        <v>0</v>
      </c>
      <c r="N11" s="269"/>
    </row>
    <row r="12" spans="1:14" ht="18.75" thickBot="1" x14ac:dyDescent="0.3">
      <c r="A12" s="213"/>
      <c r="B12" s="214" t="s">
        <v>9</v>
      </c>
      <c r="C12" s="265">
        <f>Flächeneingabe!C15*'Werte laut Verordnung'!F36</f>
        <v>0</v>
      </c>
      <c r="D12" s="265">
        <f>Flächeneingabe!D15*'Werte laut Verordnung'!G36</f>
        <v>0</v>
      </c>
      <c r="E12" s="265">
        <f>Flächeneingabe!E15*'Werte laut Verordnung'!H36</f>
        <v>0</v>
      </c>
      <c r="F12" s="266">
        <f>Flächeneingabe!F15*'Werte laut Verordnung'!I36</f>
        <v>0</v>
      </c>
      <c r="G12" s="217">
        <f t="shared" si="0"/>
        <v>0</v>
      </c>
      <c r="H12" s="218"/>
      <c r="J12" s="264"/>
      <c r="K12" s="264"/>
      <c r="L12" s="264"/>
      <c r="M12" s="268"/>
    </row>
    <row r="13" spans="1:14" ht="18.75" thickTop="1" x14ac:dyDescent="0.25">
      <c r="A13" s="219" t="s">
        <v>12</v>
      </c>
      <c r="B13" s="201" t="s">
        <v>7</v>
      </c>
      <c r="C13" s="259">
        <f>Flächeneingabe!C16*'Werte laut Verordnung'!J34</f>
        <v>0</v>
      </c>
      <c r="D13" s="259">
        <f>Flächeneingabe!D16*'Werte laut Verordnung'!K34</f>
        <v>0</v>
      </c>
      <c r="E13" s="259">
        <f>Flächeneingabe!E16*'Werte laut Verordnung'!L34</f>
        <v>0</v>
      </c>
      <c r="F13" s="260">
        <f>Flächeneingabe!F16*'Werte laut Verordnung'!M34</f>
        <v>0</v>
      </c>
      <c r="G13" s="204">
        <f t="shared" si="0"/>
        <v>0</v>
      </c>
      <c r="H13" s="218"/>
      <c r="J13" s="264"/>
      <c r="K13" s="264"/>
      <c r="L13" s="264"/>
      <c r="M13" s="268"/>
    </row>
    <row r="14" spans="1:14" x14ac:dyDescent="0.25">
      <c r="A14" s="200" t="s">
        <v>13</v>
      </c>
      <c r="B14" s="206" t="s">
        <v>8</v>
      </c>
      <c r="C14" s="262">
        <f>Flächeneingabe!C17*'Werte laut Verordnung'!J35</f>
        <v>0</v>
      </c>
      <c r="D14" s="262">
        <f>Flächeneingabe!D17*'Werte laut Verordnung'!K35</f>
        <v>0</v>
      </c>
      <c r="E14" s="262">
        <f>Flächeneingabe!E17*'Werte laut Verordnung'!L35</f>
        <v>0</v>
      </c>
      <c r="F14" s="263">
        <f>Flächeneingabe!F17*'Werte laut Verordnung'!M35</f>
        <v>0</v>
      </c>
      <c r="G14" s="209">
        <f t="shared" si="0"/>
        <v>0</v>
      </c>
      <c r="H14" s="210">
        <f>G13+G14+G15</f>
        <v>0</v>
      </c>
      <c r="I14" s="261"/>
      <c r="J14" s="264">
        <f>IF(ISERROR(H14/Flächeneingabe!H17),0,H14/Flächeneingabe!H17)</f>
        <v>0</v>
      </c>
      <c r="K14" s="264">
        <v>35</v>
      </c>
      <c r="L14" s="264">
        <f>IF(J14&lt;K14,K14,J14)</f>
        <v>35</v>
      </c>
      <c r="M14" s="268">
        <f>IF(ISERROR(L14*Flächeneingabe!H17),0,L14*Flächeneingabe!H17)</f>
        <v>0</v>
      </c>
    </row>
    <row r="15" spans="1:14" ht="18.75" thickBot="1" x14ac:dyDescent="0.3">
      <c r="A15" s="213" t="s">
        <v>14</v>
      </c>
      <c r="B15" s="214" t="s">
        <v>9</v>
      </c>
      <c r="C15" s="265">
        <f>Flächeneingabe!C18*'Werte laut Verordnung'!J36</f>
        <v>0</v>
      </c>
      <c r="D15" s="265">
        <f>Flächeneingabe!D18*'Werte laut Verordnung'!K36</f>
        <v>0</v>
      </c>
      <c r="E15" s="265">
        <f>Flächeneingabe!E18*'Werte laut Verordnung'!L36</f>
        <v>0</v>
      </c>
      <c r="F15" s="266">
        <f>Flächeneingabe!F18*'Werte laut Verordnung'!M36</f>
        <v>0</v>
      </c>
      <c r="G15" s="217">
        <f t="shared" si="0"/>
        <v>0</v>
      </c>
      <c r="H15" s="218"/>
      <c r="I15" s="261"/>
      <c r="J15" s="264"/>
      <c r="K15" s="264"/>
      <c r="L15" s="264"/>
      <c r="M15" s="268"/>
    </row>
    <row r="16" spans="1:14" ht="18.75" thickTop="1" x14ac:dyDescent="0.25">
      <c r="A16" s="219"/>
      <c r="B16" s="201" t="s">
        <v>7</v>
      </c>
      <c r="C16" s="259">
        <f>Flächeneingabe!C19*'Werte laut Verordnung'!N34</f>
        <v>0</v>
      </c>
      <c r="D16" s="259">
        <f>Flächeneingabe!D19*'Werte laut Verordnung'!O34</f>
        <v>0</v>
      </c>
      <c r="E16" s="259">
        <f>Flächeneingabe!E19*'Werte laut Verordnung'!P34</f>
        <v>0</v>
      </c>
      <c r="F16" s="260">
        <f>Flächeneingabe!F19*'Werte laut Verordnung'!Q34</f>
        <v>0</v>
      </c>
      <c r="G16" s="204">
        <f>SUM(C16:F16)</f>
        <v>0</v>
      </c>
      <c r="H16" s="270"/>
      <c r="I16" s="261"/>
      <c r="J16" s="264"/>
      <c r="K16" s="264"/>
      <c r="L16" s="264"/>
      <c r="M16" s="268"/>
      <c r="N16" s="269"/>
    </row>
    <row r="17" spans="1:14" x14ac:dyDescent="0.25">
      <c r="A17" s="200" t="s">
        <v>15</v>
      </c>
      <c r="B17" s="206" t="s">
        <v>8</v>
      </c>
      <c r="C17" s="262">
        <f>Flächeneingabe!C20*'Werte laut Verordnung'!N35</f>
        <v>0</v>
      </c>
      <c r="D17" s="262">
        <f>Flächeneingabe!D20*'Werte laut Verordnung'!O35</f>
        <v>0</v>
      </c>
      <c r="E17" s="262">
        <f>Flächeneingabe!E20*'Werte laut Verordnung'!P35</f>
        <v>0</v>
      </c>
      <c r="F17" s="263">
        <f>Flächeneingabe!F20*'Werte laut Verordnung'!Q35</f>
        <v>0</v>
      </c>
      <c r="G17" s="209">
        <f t="shared" si="0"/>
        <v>0</v>
      </c>
      <c r="H17" s="267">
        <f>G16+G17+G18</f>
        <v>0</v>
      </c>
      <c r="I17" s="261"/>
      <c r="J17" s="264">
        <f>IF(ISERROR(H17/Flächeneingabe!H20),0,H17/Flächeneingabe!H20)</f>
        <v>0</v>
      </c>
      <c r="K17" s="264">
        <v>35</v>
      </c>
      <c r="L17" s="264">
        <f>IF(J17&lt;K17,K17,J17)</f>
        <v>35</v>
      </c>
      <c r="M17" s="268">
        <f>IF(ISERROR(L17*Flächeneingabe!H20),0,L17*Flächeneingabe!H20)</f>
        <v>0</v>
      </c>
      <c r="N17" s="269"/>
    </row>
    <row r="18" spans="1:14" ht="18.75" thickBot="1" x14ac:dyDescent="0.3">
      <c r="A18" s="213"/>
      <c r="B18" s="214" t="s">
        <v>9</v>
      </c>
      <c r="C18" s="265">
        <f>Flächeneingabe!C21*'Werte laut Verordnung'!N36</f>
        <v>0</v>
      </c>
      <c r="D18" s="265">
        <f>Flächeneingabe!D21*'Werte laut Verordnung'!O36</f>
        <v>0</v>
      </c>
      <c r="E18" s="265">
        <f>Flächeneingabe!E21*'Werte laut Verordnung'!P36</f>
        <v>0</v>
      </c>
      <c r="F18" s="266">
        <f>Flächeneingabe!F21*'Werte laut Verordnung'!Q36</f>
        <v>0</v>
      </c>
      <c r="G18" s="217">
        <f>SUM(C18:F18)</f>
        <v>0</v>
      </c>
      <c r="H18" s="271"/>
      <c r="J18" s="264"/>
      <c r="K18" s="264"/>
      <c r="L18" s="264"/>
      <c r="M18" s="264"/>
    </row>
    <row r="19" spans="1:14" ht="21.75" thickTop="1" thickBot="1" x14ac:dyDescent="0.35">
      <c r="A19" s="186"/>
      <c r="B19" s="225" t="s">
        <v>16</v>
      </c>
      <c r="C19" s="226">
        <f>SUM(C7:C18)</f>
        <v>0</v>
      </c>
      <c r="D19" s="226">
        <f>SUM(D7:D18)</f>
        <v>0</v>
      </c>
      <c r="E19" s="226">
        <f t="shared" ref="E19:F19" si="1">SUM(E7:E18)</f>
        <v>0</v>
      </c>
      <c r="F19" s="226">
        <f t="shared" si="1"/>
        <v>0</v>
      </c>
      <c r="G19" s="227">
        <f>M19</f>
        <v>0</v>
      </c>
      <c r="H19" s="219"/>
      <c r="I19" s="269"/>
      <c r="J19" s="264"/>
      <c r="K19" s="264"/>
      <c r="L19" s="264"/>
      <c r="M19" s="272">
        <f>M8+M11+M14+M17</f>
        <v>0</v>
      </c>
    </row>
    <row r="20" spans="1:14" ht="19.5" thickTop="1" thickBot="1" x14ac:dyDescent="0.3">
      <c r="A20" s="186"/>
      <c r="B20" s="186"/>
      <c r="C20" s="186"/>
      <c r="D20" s="186"/>
      <c r="E20" s="186"/>
      <c r="F20" s="186"/>
      <c r="G20" s="186"/>
      <c r="H20" s="273"/>
    </row>
    <row r="21" spans="1:14" ht="19.5" thickTop="1" thickBot="1" x14ac:dyDescent="0.3">
      <c r="A21" s="186"/>
      <c r="B21" s="186"/>
      <c r="C21" s="186"/>
      <c r="D21" s="229" t="s">
        <v>18</v>
      </c>
      <c r="E21" s="230" t="s">
        <v>19</v>
      </c>
      <c r="F21" s="231"/>
      <c r="G21" s="232">
        <f>'Werte laut Verordnung'!$K$48*Flächeneingabe!G24</f>
        <v>0</v>
      </c>
      <c r="H21" s="186"/>
    </row>
    <row r="22" spans="1:14" ht="18.75" thickBot="1" x14ac:dyDescent="0.3">
      <c r="A22" s="186"/>
      <c r="B22" s="186"/>
      <c r="C22" s="186"/>
      <c r="D22" s="233" t="s">
        <v>21</v>
      </c>
      <c r="E22" s="234" t="s">
        <v>20</v>
      </c>
      <c r="F22" s="235"/>
      <c r="G22" s="236">
        <f>Flächeneingabe!G25*'Werte laut Verordnung'!$K$49</f>
        <v>0</v>
      </c>
      <c r="H22" s="186"/>
    </row>
    <row r="23" spans="1:14" ht="15" customHeight="1" thickTop="1" x14ac:dyDescent="0.25">
      <c r="A23" s="186"/>
      <c r="B23" s="186"/>
      <c r="C23" s="186"/>
      <c r="D23" s="186"/>
      <c r="E23" s="186"/>
      <c r="F23" s="186"/>
      <c r="G23" s="186"/>
      <c r="H23" s="186"/>
    </row>
    <row r="24" spans="1:14" ht="21" thickBot="1" x14ac:dyDescent="0.35">
      <c r="A24" s="192" t="s">
        <v>22</v>
      </c>
      <c r="B24" s="192" t="s">
        <v>23</v>
      </c>
      <c r="C24" s="192"/>
      <c r="D24" s="186"/>
      <c r="E24" s="186"/>
      <c r="F24" s="186"/>
      <c r="G24" s="186"/>
      <c r="H24" s="186"/>
    </row>
    <row r="25" spans="1:14" ht="19.5" thickTop="1" thickBot="1" x14ac:dyDescent="0.3">
      <c r="A25" s="219" t="s">
        <v>99</v>
      </c>
      <c r="B25" s="237"/>
      <c r="C25" s="237"/>
      <c r="D25" s="237"/>
      <c r="E25" s="237"/>
      <c r="F25" s="238"/>
      <c r="G25" s="239"/>
      <c r="H25" s="186"/>
    </row>
    <row r="26" spans="1:14" ht="19.5" thickTop="1" thickBot="1" x14ac:dyDescent="0.3">
      <c r="A26" s="200"/>
      <c r="B26" s="240" t="s">
        <v>52</v>
      </c>
      <c r="C26" s="240"/>
      <c r="D26" s="240"/>
      <c r="E26" s="240"/>
      <c r="F26" s="241"/>
      <c r="G26" s="232">
        <f>Flächeneingabe!G30*'Werte laut Verordnung'!$K$53</f>
        <v>0</v>
      </c>
      <c r="H26" s="186"/>
    </row>
    <row r="27" spans="1:14" ht="18.75" thickBot="1" x14ac:dyDescent="0.3">
      <c r="A27" s="213"/>
      <c r="B27" s="234" t="s">
        <v>24</v>
      </c>
      <c r="C27" s="234"/>
      <c r="D27" s="234"/>
      <c r="E27" s="234"/>
      <c r="F27" s="235"/>
      <c r="G27" s="236">
        <f>Flächeneingabe!G31*'Werte laut Verordnung'!$K$54</f>
        <v>0</v>
      </c>
      <c r="H27" s="186"/>
    </row>
    <row r="28" spans="1:14" ht="19.5" thickTop="1" thickBot="1" x14ac:dyDescent="0.3">
      <c r="A28" s="242" t="s">
        <v>101</v>
      </c>
      <c r="B28" s="243"/>
      <c r="C28" s="243"/>
      <c r="D28" s="243"/>
      <c r="E28" s="243"/>
      <c r="F28" s="244"/>
      <c r="G28" s="245">
        <f>Flächeneingabe!G33*'Werte laut Verordnung'!$K$55</f>
        <v>0</v>
      </c>
      <c r="H28" s="186"/>
    </row>
    <row r="29" spans="1:14" ht="19.5" thickTop="1" thickBot="1" x14ac:dyDescent="0.3">
      <c r="A29" s="242" t="s">
        <v>26</v>
      </c>
      <c r="B29" s="243"/>
      <c r="C29" s="243"/>
      <c r="D29" s="243"/>
      <c r="E29" s="243"/>
      <c r="F29" s="244"/>
      <c r="G29" s="245">
        <f>Flächeneingabe!G35*'Werte laut Verordnung'!$K$56</f>
        <v>0</v>
      </c>
      <c r="H29" s="186"/>
    </row>
    <row r="30" spans="1:14" ht="19.5" thickTop="1" thickBot="1" x14ac:dyDescent="0.3">
      <c r="A30" s="242" t="s">
        <v>27</v>
      </c>
      <c r="B30" s="243"/>
      <c r="C30" s="243"/>
      <c r="D30" s="243"/>
      <c r="E30" s="243"/>
      <c r="F30" s="244"/>
      <c r="G30" s="245">
        <f>IF(Flächeneingabe!G37&lt;=0.5,I30,J30)</f>
        <v>0</v>
      </c>
      <c r="H30" s="186"/>
      <c r="I30" s="252">
        <f>165*Flächeneingabe!G37</f>
        <v>0</v>
      </c>
      <c r="J30" s="252">
        <f>'Werte laut Verordnung'!L57*Flächeneingabe!G37</f>
        <v>0</v>
      </c>
    </row>
    <row r="31" spans="1:14" ht="19.5" thickTop="1" thickBot="1" x14ac:dyDescent="0.3">
      <c r="A31" s="242" t="s">
        <v>28</v>
      </c>
      <c r="B31" s="243"/>
      <c r="C31" s="243"/>
      <c r="D31" s="243"/>
      <c r="E31" s="243"/>
      <c r="F31" s="244"/>
      <c r="G31" s="245">
        <f>Flächeneingabe!G39*'Werte laut Verordnung'!$K$58</f>
        <v>0</v>
      </c>
      <c r="H31" s="186"/>
    </row>
    <row r="32" spans="1:14" ht="19.5" thickTop="1" thickBot="1" x14ac:dyDescent="0.3">
      <c r="A32" s="219" t="s">
        <v>62</v>
      </c>
      <c r="B32" s="237"/>
      <c r="C32" s="237"/>
      <c r="D32" s="237"/>
      <c r="E32" s="237"/>
      <c r="F32" s="238"/>
      <c r="G32" s="239"/>
      <c r="H32" s="186"/>
    </row>
    <row r="33" spans="1:10" ht="19.5" thickTop="1" thickBot="1" x14ac:dyDescent="0.3">
      <c r="A33" s="213"/>
      <c r="B33" s="246" t="s">
        <v>63</v>
      </c>
      <c r="C33" s="246"/>
      <c r="D33" s="246"/>
      <c r="E33" s="246"/>
      <c r="F33" s="247"/>
      <c r="G33" s="245">
        <f>Flächeneingabe!G42*'Werte laut Verordnung'!$K$60</f>
        <v>0</v>
      </c>
      <c r="H33" s="186"/>
    </row>
    <row r="34" spans="1:10" ht="13.5" customHeight="1" thickTop="1" thickBot="1" x14ac:dyDescent="0.3">
      <c r="A34" s="186"/>
      <c r="B34" s="186"/>
      <c r="C34" s="186"/>
      <c r="D34" s="186"/>
      <c r="E34" s="186"/>
      <c r="F34" s="186"/>
      <c r="G34" s="186"/>
      <c r="H34" s="186"/>
    </row>
    <row r="35" spans="1:10" ht="24.75" thickTop="1" thickBot="1" x14ac:dyDescent="0.3">
      <c r="A35" s="320" t="s">
        <v>51</v>
      </c>
      <c r="B35" s="320"/>
      <c r="C35" s="320"/>
      <c r="D35" s="320"/>
      <c r="E35" s="320"/>
      <c r="F35" s="321"/>
      <c r="G35" s="248">
        <f>IF(Flächeneingabe!G46="x",J35,I35)</f>
        <v>0</v>
      </c>
      <c r="H35" s="186"/>
      <c r="I35" s="249">
        <f>SUM(G19:G33)</f>
        <v>0</v>
      </c>
      <c r="J35" s="212">
        <f>I35*0.97</f>
        <v>0</v>
      </c>
    </row>
    <row r="36" spans="1:10" ht="24.75" thickTop="1" thickBot="1" x14ac:dyDescent="0.4">
      <c r="A36" s="186"/>
      <c r="B36" s="186"/>
      <c r="C36" s="186"/>
      <c r="D36" s="186"/>
      <c r="E36" s="186"/>
      <c r="F36" s="250" t="s">
        <v>50</v>
      </c>
      <c r="G36" s="251" t="e">
        <f>G35/Flächeneingabe!G44</f>
        <v>#DIV/0!</v>
      </c>
      <c r="H36" s="186"/>
    </row>
    <row r="37" spans="1:10" ht="18.75" thickTop="1" x14ac:dyDescent="0.25">
      <c r="A37" s="186" t="s">
        <v>58</v>
      </c>
      <c r="B37" s="186"/>
      <c r="C37" s="186"/>
      <c r="D37" s="186"/>
      <c r="E37" s="186"/>
      <c r="F37" s="186"/>
      <c r="G37" s="186"/>
      <c r="H37" s="186"/>
    </row>
    <row r="38" spans="1:10" x14ac:dyDescent="0.25">
      <c r="A38" s="186"/>
      <c r="B38" s="186" t="s">
        <v>59</v>
      </c>
      <c r="C38" s="186"/>
      <c r="D38" s="186"/>
      <c r="E38" s="186"/>
      <c r="F38" s="186"/>
      <c r="G38" s="186"/>
      <c r="H38" s="186"/>
    </row>
  </sheetData>
  <sheetProtection password="CA81" sheet="1" selectLockedCells="1"/>
  <mergeCells count="6">
    <mergeCell ref="A35:F35"/>
    <mergeCell ref="E2:H2"/>
    <mergeCell ref="F4:H4"/>
    <mergeCell ref="H5:H6"/>
    <mergeCell ref="G5:G6"/>
    <mergeCell ref="C5:F5"/>
  </mergeCells>
  <pageMargins left="0.51181102362204722" right="0.31496062992125984" top="0.59055118110236227" bottom="0.39370078740157483" header="0.31496062992125984" footer="0.31496062992125984"/>
  <pageSetup paperSize="9" scale="77" orientation="portrait" r:id="rId1"/>
  <headerFooter>
    <oddFooter>&amp;LEinheitswertberechnung; Betriebe über 10 bis 100 Hektar</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dimension ref="A1:N39"/>
  <sheetViews>
    <sheetView showGridLines="0" showRowColHeaders="0" zoomScaleNormal="100" workbookViewId="0">
      <selection activeCell="A39" sqref="A39"/>
    </sheetView>
  </sheetViews>
  <sheetFormatPr baseColWidth="10" defaultColWidth="11.5703125" defaultRowHeight="18" x14ac:dyDescent="0.25"/>
  <cols>
    <col min="1" max="1" width="16.7109375" style="187" customWidth="1"/>
    <col min="2" max="3" width="17.5703125" style="187" hidden="1" customWidth="1"/>
    <col min="4" max="4" width="18" style="187" hidden="1" customWidth="1"/>
    <col min="5" max="6" width="18.28515625" style="187" hidden="1" customWidth="1"/>
    <col min="7" max="7" width="12.140625" style="187" hidden="1" customWidth="1"/>
    <col min="8" max="8" width="14" style="187" hidden="1" customWidth="1"/>
    <col min="9" max="9" width="11.5703125" style="187" hidden="1" customWidth="1"/>
    <col min="10" max="10" width="12.5703125" style="187" hidden="1" customWidth="1"/>
    <col min="11" max="11" width="21.28515625" style="187" hidden="1" customWidth="1"/>
    <col min="12" max="13" width="10.5703125" style="187" hidden="1" customWidth="1"/>
    <col min="14" max="14" width="11.5703125" style="187" hidden="1" customWidth="1"/>
    <col min="15" max="16" width="0" style="187" hidden="1" customWidth="1"/>
    <col min="17" max="16384" width="11.5703125" style="187"/>
  </cols>
  <sheetData>
    <row r="1" spans="1:13" ht="26.25" x14ac:dyDescent="0.4">
      <c r="A1" s="185" t="s">
        <v>122</v>
      </c>
      <c r="B1" s="186"/>
      <c r="C1" s="186"/>
      <c r="D1" s="186"/>
      <c r="E1" s="186"/>
      <c r="F1" s="186"/>
      <c r="G1" s="186"/>
      <c r="H1" s="186"/>
    </row>
    <row r="2" spans="1:13" ht="30.75" customHeight="1" x14ac:dyDescent="0.4">
      <c r="A2" s="185"/>
      <c r="B2" s="188" t="s">
        <v>128</v>
      </c>
      <c r="C2" s="189"/>
      <c r="D2" s="189"/>
      <c r="E2" s="322" t="s">
        <v>113</v>
      </c>
      <c r="F2" s="323"/>
      <c r="G2" s="323"/>
      <c r="H2" s="324"/>
    </row>
    <row r="3" spans="1:13" x14ac:dyDescent="0.25">
      <c r="A3" s="186"/>
      <c r="B3" s="186"/>
      <c r="C3" s="186"/>
      <c r="D3" s="190" t="s">
        <v>49</v>
      </c>
      <c r="E3" s="190"/>
      <c r="F3" s="191"/>
      <c r="G3" s="191"/>
      <c r="H3" s="191"/>
    </row>
    <row r="4" spans="1:13" ht="21" thickBot="1" x14ac:dyDescent="0.35">
      <c r="A4" s="192" t="s">
        <v>17</v>
      </c>
      <c r="B4" s="192"/>
      <c r="C4" s="192"/>
      <c r="D4" s="186"/>
      <c r="E4" s="186"/>
      <c r="F4" s="325"/>
      <c r="G4" s="325"/>
      <c r="H4" s="325"/>
    </row>
    <row r="5" spans="1:13" s="195" customFormat="1" ht="18.75" thickTop="1" x14ac:dyDescent="0.25">
      <c r="A5" s="193" t="s">
        <v>0</v>
      </c>
      <c r="B5" s="194" t="s">
        <v>2</v>
      </c>
      <c r="C5" s="330" t="s">
        <v>6</v>
      </c>
      <c r="D5" s="331"/>
      <c r="E5" s="331"/>
      <c r="F5" s="332"/>
      <c r="G5" s="328" t="s">
        <v>16</v>
      </c>
      <c r="H5" s="328" t="s">
        <v>85</v>
      </c>
    </row>
    <row r="6" spans="1:13" s="195" customFormat="1" ht="18.75" thickBot="1" x14ac:dyDescent="0.3">
      <c r="A6" s="196" t="s">
        <v>1</v>
      </c>
      <c r="B6" s="197" t="s">
        <v>3</v>
      </c>
      <c r="C6" s="198" t="s">
        <v>119</v>
      </c>
      <c r="D6" s="198" t="s">
        <v>120</v>
      </c>
      <c r="E6" s="256" t="s">
        <v>4</v>
      </c>
      <c r="F6" s="257" t="s">
        <v>5</v>
      </c>
      <c r="G6" s="329" t="s">
        <v>16</v>
      </c>
      <c r="H6" s="329"/>
      <c r="J6" s="199" t="s">
        <v>64</v>
      </c>
      <c r="K6" s="199" t="s">
        <v>55</v>
      </c>
      <c r="L6" s="199" t="s">
        <v>65</v>
      </c>
      <c r="M6" s="199" t="s">
        <v>66</v>
      </c>
    </row>
    <row r="7" spans="1:13" ht="18.75" thickTop="1" x14ac:dyDescent="0.25">
      <c r="A7" s="200" t="s">
        <v>53</v>
      </c>
      <c r="B7" s="201" t="s">
        <v>7</v>
      </c>
      <c r="C7" s="259">
        <f>Flächeneingabe!C10*'Werte laut Verordnung'!B43</f>
        <v>0</v>
      </c>
      <c r="D7" s="259">
        <f>Flächeneingabe!D10*'Werte laut Verordnung'!C43</f>
        <v>0</v>
      </c>
      <c r="E7" s="259">
        <f>Flächeneingabe!E10*'Werte laut Verordnung'!D43</f>
        <v>0</v>
      </c>
      <c r="F7" s="260">
        <f>Flächeneingabe!F10*'Werte laut Verordnung'!E43</f>
        <v>0</v>
      </c>
      <c r="G7" s="204">
        <f>SUM(C7:F7)</f>
        <v>0</v>
      </c>
      <c r="H7" s="205"/>
      <c r="I7" s="211"/>
    </row>
    <row r="8" spans="1:13" x14ac:dyDescent="0.25">
      <c r="A8" s="200" t="s">
        <v>54</v>
      </c>
      <c r="B8" s="206" t="s">
        <v>8</v>
      </c>
      <c r="C8" s="262">
        <f>Flächeneingabe!C11*'Werte laut Verordnung'!B44</f>
        <v>0</v>
      </c>
      <c r="D8" s="262">
        <f>Flächeneingabe!D11*'Werte laut Verordnung'!C44</f>
        <v>0</v>
      </c>
      <c r="E8" s="262">
        <f>Flächeneingabe!E11*'Werte laut Verordnung'!D44</f>
        <v>0</v>
      </c>
      <c r="F8" s="263">
        <f>Flächeneingabe!F11*'Werte laut Verordnung'!E44</f>
        <v>0</v>
      </c>
      <c r="G8" s="209">
        <f t="shared" ref="G8:G17" si="0">SUM(C8:F8)</f>
        <v>0</v>
      </c>
      <c r="H8" s="210">
        <f>G7+G8+G9</f>
        <v>0</v>
      </c>
      <c r="I8" s="211"/>
      <c r="J8" s="212">
        <f>IF(ISERROR(H8/Flächeneingabe!H11),0,H8/Flächeneingabe!H11)</f>
        <v>0</v>
      </c>
      <c r="K8" s="212">
        <v>60</v>
      </c>
      <c r="L8" s="212">
        <f>IF(J8&lt;K8,K8,J8)</f>
        <v>60</v>
      </c>
      <c r="M8" s="212">
        <f>IF(ISERROR(L8*Flächeneingabe!H11),0,L8*Flächeneingabe!H11)</f>
        <v>0</v>
      </c>
    </row>
    <row r="9" spans="1:13" ht="18.75" thickBot="1" x14ac:dyDescent="0.3">
      <c r="A9" s="213" t="s">
        <v>10</v>
      </c>
      <c r="B9" s="214" t="s">
        <v>9</v>
      </c>
      <c r="C9" s="265">
        <f>Flächeneingabe!C12*'Werte laut Verordnung'!B45</f>
        <v>0</v>
      </c>
      <c r="D9" s="265">
        <f>Flächeneingabe!D12*'Werte laut Verordnung'!C45</f>
        <v>0</v>
      </c>
      <c r="E9" s="265">
        <f>Flächeneingabe!E12*'Werte laut Verordnung'!D45</f>
        <v>0</v>
      </c>
      <c r="F9" s="266">
        <f>Flächeneingabe!F12*'Werte laut Verordnung'!E45</f>
        <v>0</v>
      </c>
      <c r="G9" s="217">
        <f t="shared" si="0"/>
        <v>0</v>
      </c>
      <c r="H9" s="218"/>
      <c r="J9" s="212"/>
      <c r="K9" s="212"/>
      <c r="L9" s="212"/>
      <c r="M9" s="212"/>
    </row>
    <row r="10" spans="1:13" ht="18.75" thickTop="1" x14ac:dyDescent="0.25">
      <c r="A10" s="219"/>
      <c r="B10" s="201" t="s">
        <v>7</v>
      </c>
      <c r="C10" s="259">
        <f>Flächeneingabe!C13*'Werte laut Verordnung'!F43</f>
        <v>0</v>
      </c>
      <c r="D10" s="259">
        <f>Flächeneingabe!D13*'Werte laut Verordnung'!G43</f>
        <v>0</v>
      </c>
      <c r="E10" s="259">
        <f>Flächeneingabe!E13*'Werte laut Verordnung'!H43</f>
        <v>0</v>
      </c>
      <c r="F10" s="259">
        <f>Flächeneingabe!F13*'Werte laut Verordnung'!I43</f>
        <v>0</v>
      </c>
      <c r="G10" s="204">
        <f t="shared" si="0"/>
        <v>0</v>
      </c>
      <c r="H10" s="218"/>
      <c r="I10" s="211"/>
      <c r="J10" s="212"/>
      <c r="K10" s="212"/>
      <c r="L10" s="212"/>
      <c r="M10" s="212"/>
    </row>
    <row r="11" spans="1:13" x14ac:dyDescent="0.25">
      <c r="A11" s="200" t="s">
        <v>11</v>
      </c>
      <c r="B11" s="206" t="s">
        <v>8</v>
      </c>
      <c r="C11" s="262">
        <f>Flächeneingabe!C14*'Werte laut Verordnung'!F44</f>
        <v>0</v>
      </c>
      <c r="D11" s="262">
        <f>Flächeneingabe!D14*'Werte laut Verordnung'!G44</f>
        <v>0</v>
      </c>
      <c r="E11" s="262">
        <f>Flächeneingabe!E14*'Werte laut Verordnung'!H44</f>
        <v>0</v>
      </c>
      <c r="F11" s="262">
        <f>Flächeneingabe!F14*'Werte laut Verordnung'!I44</f>
        <v>0</v>
      </c>
      <c r="G11" s="209">
        <f t="shared" si="0"/>
        <v>0</v>
      </c>
      <c r="H11" s="210">
        <f>G10+G11+G12</f>
        <v>0</v>
      </c>
      <c r="J11" s="212">
        <f>IF(ISERROR(H11/Flächeneingabe!H14),0,H11/Flächeneingabe!H14)</f>
        <v>0</v>
      </c>
      <c r="K11" s="212">
        <v>60</v>
      </c>
      <c r="L11" s="212">
        <f>IF(J11&lt;K11,K11,J11)</f>
        <v>60</v>
      </c>
      <c r="M11" s="212">
        <f>IF(ISERROR(L11*Flächeneingabe!H14),0,L11*Flächeneingabe!H14)</f>
        <v>0</v>
      </c>
    </row>
    <row r="12" spans="1:13" ht="18.75" thickBot="1" x14ac:dyDescent="0.3">
      <c r="A12" s="213"/>
      <c r="B12" s="214" t="s">
        <v>9</v>
      </c>
      <c r="C12" s="265">
        <f>Flächeneingabe!C15*'Werte laut Verordnung'!F45</f>
        <v>0</v>
      </c>
      <c r="D12" s="265">
        <f>Flächeneingabe!D15*'Werte laut Verordnung'!G45</f>
        <v>0</v>
      </c>
      <c r="E12" s="265">
        <f>Flächeneingabe!E15*'Werte laut Verordnung'!H45</f>
        <v>0</v>
      </c>
      <c r="F12" s="265">
        <f>Flächeneingabe!F15*'Werte laut Verordnung'!I45</f>
        <v>0</v>
      </c>
      <c r="G12" s="217">
        <f t="shared" si="0"/>
        <v>0</v>
      </c>
      <c r="H12" s="218"/>
      <c r="I12" s="211"/>
      <c r="J12" s="212"/>
      <c r="K12" s="212"/>
      <c r="L12" s="212"/>
      <c r="M12" s="212"/>
    </row>
    <row r="13" spans="1:13" ht="18.75" thickTop="1" x14ac:dyDescent="0.25">
      <c r="A13" s="219" t="s">
        <v>12</v>
      </c>
      <c r="B13" s="201" t="s">
        <v>7</v>
      </c>
      <c r="C13" s="259">
        <f>Flächeneingabe!C16*'Werte laut Verordnung'!J43</f>
        <v>0</v>
      </c>
      <c r="D13" s="259">
        <f>Flächeneingabe!D16*'Werte laut Verordnung'!K43</f>
        <v>0</v>
      </c>
      <c r="E13" s="259">
        <f>Flächeneingabe!E16*'Werte laut Verordnung'!L43</f>
        <v>0</v>
      </c>
      <c r="F13" s="259">
        <f>Flächeneingabe!F16*'Werte laut Verordnung'!M43</f>
        <v>0</v>
      </c>
      <c r="G13" s="204">
        <f t="shared" si="0"/>
        <v>0</v>
      </c>
      <c r="H13" s="218"/>
      <c r="I13" s="211"/>
      <c r="J13" s="212"/>
      <c r="K13" s="212"/>
      <c r="L13" s="212"/>
      <c r="M13" s="212"/>
    </row>
    <row r="14" spans="1:13" x14ac:dyDescent="0.25">
      <c r="A14" s="200" t="s">
        <v>13</v>
      </c>
      <c r="B14" s="206" t="s">
        <v>8</v>
      </c>
      <c r="C14" s="262">
        <f>Flächeneingabe!C17*'Werte laut Verordnung'!J44</f>
        <v>0</v>
      </c>
      <c r="D14" s="262">
        <f>Flächeneingabe!D17*'Werte laut Verordnung'!K44</f>
        <v>0</v>
      </c>
      <c r="E14" s="262">
        <f>Flächeneingabe!E17*'Werte laut Verordnung'!L44</f>
        <v>0</v>
      </c>
      <c r="F14" s="262">
        <f>Flächeneingabe!F17*'Werte laut Verordnung'!M44</f>
        <v>0</v>
      </c>
      <c r="G14" s="209">
        <f t="shared" si="0"/>
        <v>0</v>
      </c>
      <c r="H14" s="210">
        <f>G13+G14+G15</f>
        <v>0</v>
      </c>
      <c r="I14" s="211"/>
      <c r="J14" s="212">
        <f>IF(ISERROR(H14/Flächeneingabe!H17),0,H14/Flächeneingabe!H17)</f>
        <v>0</v>
      </c>
      <c r="K14" s="212">
        <v>35</v>
      </c>
      <c r="L14" s="212">
        <f>IF(J14&lt;K14,K14,J14)</f>
        <v>35</v>
      </c>
      <c r="M14" s="212">
        <f>IF(ISERROR(L14*Flächeneingabe!H17),0,L14*Flächeneingabe!H17)</f>
        <v>0</v>
      </c>
    </row>
    <row r="15" spans="1:13" ht="18.75" thickBot="1" x14ac:dyDescent="0.3">
      <c r="A15" s="213" t="s">
        <v>14</v>
      </c>
      <c r="B15" s="214" t="s">
        <v>9</v>
      </c>
      <c r="C15" s="265">
        <f>Flächeneingabe!C18*'Werte laut Verordnung'!J45</f>
        <v>0</v>
      </c>
      <c r="D15" s="265">
        <f>Flächeneingabe!D18*'Werte laut Verordnung'!K45</f>
        <v>0</v>
      </c>
      <c r="E15" s="265">
        <f>Flächeneingabe!E18*'Werte laut Verordnung'!L45</f>
        <v>0</v>
      </c>
      <c r="F15" s="265">
        <f>Flächeneingabe!F18*'Werte laut Verordnung'!M45</f>
        <v>0</v>
      </c>
      <c r="G15" s="217">
        <f t="shared" si="0"/>
        <v>0</v>
      </c>
      <c r="H15" s="218"/>
      <c r="I15" s="211"/>
      <c r="J15" s="212"/>
      <c r="K15" s="212"/>
      <c r="L15" s="212"/>
      <c r="M15" s="212"/>
    </row>
    <row r="16" spans="1:13" ht="18.75" thickTop="1" x14ac:dyDescent="0.25">
      <c r="A16" s="219"/>
      <c r="B16" s="201" t="s">
        <v>7</v>
      </c>
      <c r="C16" s="259">
        <f>Flächeneingabe!C19*'Werte laut Verordnung'!N43</f>
        <v>0</v>
      </c>
      <c r="D16" s="259">
        <f>Flächeneingabe!D19*'Werte laut Verordnung'!O43</f>
        <v>0</v>
      </c>
      <c r="E16" s="259">
        <f>Flächeneingabe!E19*'Werte laut Verordnung'!P43</f>
        <v>0</v>
      </c>
      <c r="F16" s="259">
        <f>Flächeneingabe!F19*'Werte laut Verordnung'!Q43</f>
        <v>0</v>
      </c>
      <c r="G16" s="204">
        <f t="shared" si="0"/>
        <v>0</v>
      </c>
      <c r="H16" s="218"/>
      <c r="J16" s="212"/>
      <c r="K16" s="212"/>
      <c r="L16" s="212"/>
      <c r="M16" s="212"/>
    </row>
    <row r="17" spans="1:14" x14ac:dyDescent="0.25">
      <c r="A17" s="200" t="s">
        <v>15</v>
      </c>
      <c r="B17" s="206" t="s">
        <v>8</v>
      </c>
      <c r="C17" s="262">
        <f>Flächeneingabe!C20*'Werte laut Verordnung'!N44</f>
        <v>0</v>
      </c>
      <c r="D17" s="262">
        <f>Flächeneingabe!D20*'Werte laut Verordnung'!O44</f>
        <v>0</v>
      </c>
      <c r="E17" s="262">
        <f>Flächeneingabe!E20*'Werte laut Verordnung'!P44</f>
        <v>0</v>
      </c>
      <c r="F17" s="262">
        <f>Flächeneingabe!F20*'Werte laut Verordnung'!Q44</f>
        <v>0</v>
      </c>
      <c r="G17" s="209">
        <f t="shared" si="0"/>
        <v>0</v>
      </c>
      <c r="H17" s="210">
        <f>G16+G17+G18</f>
        <v>0</v>
      </c>
      <c r="I17" s="211"/>
      <c r="J17" s="212">
        <f>IF(ISERROR(H17/Flächeneingabe!H20),0,H17/Flächeneingabe!H20)</f>
        <v>0</v>
      </c>
      <c r="K17" s="212">
        <v>35</v>
      </c>
      <c r="L17" s="212">
        <f>IF(J17&lt;K17,K17,J17)</f>
        <v>35</v>
      </c>
      <c r="M17" s="212">
        <f>IF(ISERROR(L17*Flächeneingabe!H20),0,L17*Flächeneingabe!H20)</f>
        <v>0</v>
      </c>
    </row>
    <row r="18" spans="1:14" ht="18.75" thickBot="1" x14ac:dyDescent="0.3">
      <c r="A18" s="213"/>
      <c r="B18" s="214" t="s">
        <v>9</v>
      </c>
      <c r="C18" s="265">
        <f>Flächeneingabe!C21*'Werte laut Verordnung'!N45</f>
        <v>0</v>
      </c>
      <c r="D18" s="265">
        <f>Flächeneingabe!D21*'Werte laut Verordnung'!O45</f>
        <v>0</v>
      </c>
      <c r="E18" s="265">
        <f>Flächeneingabe!E21*'Werte laut Verordnung'!P45</f>
        <v>0</v>
      </c>
      <c r="F18" s="265">
        <f>Flächeneingabe!F21*'Werte laut Verordnung'!Q45</f>
        <v>0</v>
      </c>
      <c r="G18" s="217">
        <f>SUM(C18:F18)</f>
        <v>0</v>
      </c>
      <c r="H18" s="186"/>
      <c r="I18" s="211"/>
      <c r="J18" s="212"/>
      <c r="K18" s="212"/>
      <c r="L18" s="212"/>
      <c r="M18" s="222"/>
      <c r="N18" s="223"/>
    </row>
    <row r="19" spans="1:14" ht="21.75" thickTop="1" thickBot="1" x14ac:dyDescent="0.35">
      <c r="A19" s="186"/>
      <c r="B19" s="225" t="s">
        <v>16</v>
      </c>
      <c r="C19" s="226">
        <f>SUM(C7:C18)</f>
        <v>0</v>
      </c>
      <c r="D19" s="226">
        <f>SUM(D7:D18)</f>
        <v>0</v>
      </c>
      <c r="E19" s="226">
        <f t="shared" ref="E19:F19" si="1">SUM(E7:E18)</f>
        <v>0</v>
      </c>
      <c r="F19" s="226">
        <f t="shared" si="1"/>
        <v>0</v>
      </c>
      <c r="G19" s="227">
        <f>M19</f>
        <v>0</v>
      </c>
      <c r="H19" s="219"/>
      <c r="I19" s="223"/>
      <c r="J19" s="212"/>
      <c r="K19" s="212"/>
      <c r="L19" s="212"/>
      <c r="M19" s="228">
        <f>M8+M11+M14+M17</f>
        <v>0</v>
      </c>
    </row>
    <row r="20" spans="1:14" ht="19.5" thickTop="1" thickBot="1" x14ac:dyDescent="0.3">
      <c r="A20" s="186"/>
      <c r="B20" s="186"/>
      <c r="C20" s="186"/>
      <c r="D20" s="186"/>
      <c r="E20" s="186"/>
      <c r="F20" s="186"/>
      <c r="G20" s="186"/>
      <c r="H20" s="273"/>
    </row>
    <row r="21" spans="1:14" ht="19.5" thickTop="1" thickBot="1" x14ac:dyDescent="0.3">
      <c r="A21" s="186"/>
      <c r="B21" s="186"/>
      <c r="C21" s="186"/>
      <c r="D21" s="229" t="s">
        <v>18</v>
      </c>
      <c r="E21" s="230" t="s">
        <v>19</v>
      </c>
      <c r="F21" s="231"/>
      <c r="G21" s="232">
        <f>'Werte laut Verordnung'!$K$48*Flächeneingabe!G24</f>
        <v>0</v>
      </c>
      <c r="H21" s="186"/>
    </row>
    <row r="22" spans="1:14" ht="18.75" thickBot="1" x14ac:dyDescent="0.3">
      <c r="A22" s="186"/>
      <c r="B22" s="186"/>
      <c r="C22" s="186"/>
      <c r="D22" s="233" t="s">
        <v>21</v>
      </c>
      <c r="E22" s="234" t="s">
        <v>20</v>
      </c>
      <c r="F22" s="235"/>
      <c r="G22" s="236">
        <f>Flächeneingabe!G25*'Werte laut Verordnung'!$K$49</f>
        <v>0</v>
      </c>
      <c r="H22" s="186"/>
    </row>
    <row r="23" spans="1:14" ht="12" customHeight="1" thickTop="1" x14ac:dyDescent="0.25">
      <c r="A23" s="186"/>
      <c r="B23" s="186"/>
      <c r="C23" s="186"/>
      <c r="D23" s="186"/>
      <c r="E23" s="186"/>
      <c r="F23" s="186"/>
      <c r="G23" s="186"/>
      <c r="H23" s="186"/>
    </row>
    <row r="24" spans="1:14" ht="21" thickBot="1" x14ac:dyDescent="0.35">
      <c r="A24" s="192" t="s">
        <v>22</v>
      </c>
      <c r="B24" s="192" t="s">
        <v>23</v>
      </c>
      <c r="C24" s="192"/>
      <c r="D24" s="186"/>
      <c r="E24" s="186"/>
      <c r="F24" s="186"/>
      <c r="G24" s="186"/>
      <c r="H24" s="186"/>
    </row>
    <row r="25" spans="1:14" ht="19.5" thickTop="1" thickBot="1" x14ac:dyDescent="0.3">
      <c r="A25" s="219" t="s">
        <v>99</v>
      </c>
      <c r="B25" s="237"/>
      <c r="C25" s="237"/>
      <c r="D25" s="237"/>
      <c r="E25" s="237"/>
      <c r="F25" s="238"/>
      <c r="G25" s="239"/>
      <c r="H25" s="186"/>
    </row>
    <row r="26" spans="1:14" ht="19.5" thickTop="1" thickBot="1" x14ac:dyDescent="0.3">
      <c r="A26" s="200"/>
      <c r="B26" s="240" t="s">
        <v>52</v>
      </c>
      <c r="C26" s="240"/>
      <c r="D26" s="240"/>
      <c r="E26" s="240"/>
      <c r="F26" s="241"/>
      <c r="G26" s="232">
        <f>Flächeneingabe!G30*'Werte laut Verordnung'!$K$53</f>
        <v>0</v>
      </c>
      <c r="H26" s="186"/>
    </row>
    <row r="27" spans="1:14" ht="18.75" thickBot="1" x14ac:dyDescent="0.3">
      <c r="A27" s="213"/>
      <c r="B27" s="234" t="s">
        <v>24</v>
      </c>
      <c r="C27" s="234"/>
      <c r="D27" s="234"/>
      <c r="E27" s="234"/>
      <c r="F27" s="235"/>
      <c r="G27" s="236">
        <f>Flächeneingabe!G31*'Werte laut Verordnung'!$K$54</f>
        <v>0</v>
      </c>
      <c r="H27" s="186"/>
    </row>
    <row r="28" spans="1:14" ht="19.5" thickTop="1" thickBot="1" x14ac:dyDescent="0.3">
      <c r="A28" s="242" t="s">
        <v>101</v>
      </c>
      <c r="B28" s="243"/>
      <c r="C28" s="243"/>
      <c r="D28" s="243"/>
      <c r="E28" s="243"/>
      <c r="F28" s="244"/>
      <c r="G28" s="245">
        <f>Flächeneingabe!G33*'Werte laut Verordnung'!$K$55</f>
        <v>0</v>
      </c>
      <c r="H28" s="186"/>
    </row>
    <row r="29" spans="1:14" ht="19.5" thickTop="1" thickBot="1" x14ac:dyDescent="0.3">
      <c r="A29" s="242" t="s">
        <v>26</v>
      </c>
      <c r="B29" s="243"/>
      <c r="C29" s="243"/>
      <c r="D29" s="243"/>
      <c r="E29" s="243"/>
      <c r="F29" s="244"/>
      <c r="G29" s="245">
        <f>Flächeneingabe!G35*'Werte laut Verordnung'!$K$56</f>
        <v>0</v>
      </c>
      <c r="H29" s="186"/>
    </row>
    <row r="30" spans="1:14" ht="19.5" thickTop="1" thickBot="1" x14ac:dyDescent="0.3">
      <c r="A30" s="242" t="s">
        <v>27</v>
      </c>
      <c r="B30" s="243"/>
      <c r="C30" s="243"/>
      <c r="D30" s="243"/>
      <c r="E30" s="243"/>
      <c r="F30" s="244"/>
      <c r="G30" s="245">
        <f>IF(Flächeneingabe!G37&lt;=0.5,I30,J30)</f>
        <v>0</v>
      </c>
      <c r="H30" s="186"/>
      <c r="I30" s="187">
        <f>165*Flächeneingabe!G37</f>
        <v>0</v>
      </c>
      <c r="J30" s="187">
        <f>'Werte laut Verordnung'!L57*Flächeneingabe!G37</f>
        <v>0</v>
      </c>
    </row>
    <row r="31" spans="1:14" ht="19.5" thickTop="1" thickBot="1" x14ac:dyDescent="0.3">
      <c r="A31" s="242" t="s">
        <v>28</v>
      </c>
      <c r="B31" s="243"/>
      <c r="C31" s="243"/>
      <c r="D31" s="243"/>
      <c r="E31" s="243"/>
      <c r="F31" s="244"/>
      <c r="G31" s="245">
        <f>Flächeneingabe!G39*'Werte laut Verordnung'!$K$58</f>
        <v>0</v>
      </c>
      <c r="H31" s="186"/>
    </row>
    <row r="32" spans="1:14" ht="19.5" thickTop="1" thickBot="1" x14ac:dyDescent="0.3">
      <c r="A32" s="219" t="s">
        <v>62</v>
      </c>
      <c r="B32" s="237"/>
      <c r="C32" s="237"/>
      <c r="D32" s="237"/>
      <c r="E32" s="237"/>
      <c r="F32" s="238"/>
      <c r="G32" s="239"/>
      <c r="H32" s="186"/>
    </row>
    <row r="33" spans="1:10" ht="19.5" thickTop="1" thickBot="1" x14ac:dyDescent="0.3">
      <c r="A33" s="213"/>
      <c r="B33" s="246" t="s">
        <v>63</v>
      </c>
      <c r="C33" s="246"/>
      <c r="D33" s="246"/>
      <c r="E33" s="246"/>
      <c r="F33" s="247"/>
      <c r="G33" s="245">
        <f>Flächeneingabe!G42*'Werte laut Verordnung'!$K$60</f>
        <v>0</v>
      </c>
      <c r="H33" s="186"/>
    </row>
    <row r="34" spans="1:10" ht="13.5" customHeight="1" thickTop="1" thickBot="1" x14ac:dyDescent="0.3">
      <c r="A34" s="186"/>
      <c r="B34" s="186"/>
      <c r="C34" s="186"/>
      <c r="D34" s="186"/>
      <c r="E34" s="186"/>
      <c r="F34" s="186"/>
      <c r="G34" s="186"/>
      <c r="H34" s="186"/>
    </row>
    <row r="35" spans="1:10" ht="24.75" thickTop="1" thickBot="1" x14ac:dyDescent="0.3">
      <c r="A35" s="320" t="s">
        <v>51</v>
      </c>
      <c r="B35" s="320"/>
      <c r="C35" s="320"/>
      <c r="D35" s="320"/>
      <c r="E35" s="320"/>
      <c r="F35" s="321"/>
      <c r="G35" s="248">
        <f>IF(Flächeneingabe!G46="x",J35,I35)</f>
        <v>0</v>
      </c>
      <c r="H35" s="186"/>
      <c r="I35" s="249">
        <f>SUM(G19:G33)</f>
        <v>0</v>
      </c>
      <c r="J35" s="212">
        <f>I35*0.97</f>
        <v>0</v>
      </c>
    </row>
    <row r="36" spans="1:10" ht="24.75" thickTop="1" thickBot="1" x14ac:dyDescent="0.4">
      <c r="A36" s="186"/>
      <c r="B36" s="186"/>
      <c r="C36" s="186"/>
      <c r="D36" s="186"/>
      <c r="E36" s="186"/>
      <c r="F36" s="250" t="s">
        <v>50</v>
      </c>
      <c r="G36" s="251" t="e">
        <f>G35/Flächeneingabe!G44</f>
        <v>#DIV/0!</v>
      </c>
      <c r="H36" s="186"/>
    </row>
    <row r="37" spans="1:10" ht="18.75" thickTop="1" x14ac:dyDescent="0.25">
      <c r="A37" s="186" t="s">
        <v>58</v>
      </c>
      <c r="B37" s="186"/>
      <c r="C37" s="186"/>
      <c r="D37" s="186"/>
      <c r="E37" s="186"/>
      <c r="F37" s="186"/>
      <c r="G37" s="186"/>
      <c r="H37" s="186"/>
    </row>
    <row r="38" spans="1:10" x14ac:dyDescent="0.25">
      <c r="A38" s="186"/>
      <c r="B38" s="186" t="s">
        <v>59</v>
      </c>
      <c r="C38" s="186"/>
      <c r="D38" s="186"/>
      <c r="E38" s="186"/>
      <c r="F38" s="186"/>
      <c r="G38" s="186"/>
      <c r="H38" s="186"/>
    </row>
    <row r="39" spans="1:10" x14ac:dyDescent="0.25">
      <c r="A39" s="252"/>
      <c r="B39" s="252"/>
      <c r="C39" s="252"/>
      <c r="D39" s="252"/>
      <c r="E39" s="252"/>
      <c r="F39" s="252"/>
      <c r="G39" s="252"/>
      <c r="H39" s="252"/>
    </row>
  </sheetData>
  <sheetProtection password="CA81" sheet="1" selectLockedCells="1"/>
  <mergeCells count="6">
    <mergeCell ref="A35:F35"/>
    <mergeCell ref="E2:H2"/>
    <mergeCell ref="F4:H4"/>
    <mergeCell ref="H5:H6"/>
    <mergeCell ref="G5:G6"/>
    <mergeCell ref="C5:F5"/>
  </mergeCells>
  <pageMargins left="0.51181102362204722" right="0.31496062992125984" top="0.59055118110236227" bottom="0.39370078740157483" header="0.31496062992125984" footer="0.31496062992125984"/>
  <pageSetup paperSize="9" scale="77" orientation="portrait" r:id="rId1"/>
  <headerFooter>
    <oddFooter>&amp;LEinheitswertberechnung; Betriebe über 10 bis 100 Hektar</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dimension ref="A1:Q61"/>
  <sheetViews>
    <sheetView showGridLines="0" showRowColHeaders="0" zoomScaleNormal="100" workbookViewId="0">
      <selection activeCell="S5" sqref="S5"/>
    </sheetView>
  </sheetViews>
  <sheetFormatPr baseColWidth="10" defaultColWidth="11.5703125" defaultRowHeight="18" x14ac:dyDescent="0.25"/>
  <cols>
    <col min="1" max="1" width="13.5703125" style="117" customWidth="1"/>
    <col min="2" max="2" width="7.7109375" style="117" hidden="1" customWidth="1"/>
    <col min="3" max="3" width="8.42578125" style="117" hidden="1" customWidth="1"/>
    <col min="4" max="4" width="8.28515625" style="117" hidden="1" customWidth="1"/>
    <col min="5" max="5" width="8.7109375" style="117" hidden="1" customWidth="1"/>
    <col min="6" max="7" width="7.28515625" style="117" hidden="1" customWidth="1"/>
    <col min="8" max="8" width="8" style="117" hidden="1" customWidth="1"/>
    <col min="9" max="9" width="7.28515625" style="117" hidden="1" customWidth="1"/>
    <col min="10" max="10" width="8" style="117" hidden="1" customWidth="1"/>
    <col min="11" max="11" width="7.28515625" style="117" hidden="1" customWidth="1"/>
    <col min="12" max="12" width="8.28515625" style="117" hidden="1" customWidth="1"/>
    <col min="13" max="13" width="7.28515625" style="117" hidden="1" customWidth="1"/>
    <col min="14" max="14" width="7.5703125" style="117" hidden="1" customWidth="1"/>
    <col min="15" max="15" width="8" style="117" hidden="1" customWidth="1"/>
    <col min="16" max="16" width="8.42578125" style="117" hidden="1" customWidth="1"/>
    <col min="17" max="17" width="7.28515625" style="117" hidden="1" customWidth="1"/>
    <col min="18" max="16384" width="11.5703125" style="117"/>
  </cols>
  <sheetData>
    <row r="1" spans="1:13" x14ac:dyDescent="0.25">
      <c r="A1" s="117" t="s">
        <v>32</v>
      </c>
    </row>
    <row r="2" spans="1:13" ht="18.75" thickBot="1" x14ac:dyDescent="0.3"/>
    <row r="3" spans="1:13" ht="19.5" thickTop="1" thickBot="1" x14ac:dyDescent="0.3">
      <c r="B3" s="337" t="s">
        <v>35</v>
      </c>
      <c r="C3" s="338"/>
      <c r="D3" s="339"/>
      <c r="E3" s="337" t="s">
        <v>11</v>
      </c>
      <c r="F3" s="338"/>
      <c r="G3" s="339"/>
      <c r="H3" s="337" t="s">
        <v>37</v>
      </c>
      <c r="I3" s="338"/>
      <c r="J3" s="339"/>
      <c r="K3" s="337" t="s">
        <v>15</v>
      </c>
      <c r="L3" s="338"/>
      <c r="M3" s="339"/>
    </row>
    <row r="4" spans="1:13" ht="18.75" thickTop="1" x14ac:dyDescent="0.25">
      <c r="A4" s="118" t="s">
        <v>33</v>
      </c>
      <c r="B4" s="334" t="s">
        <v>36</v>
      </c>
      <c r="C4" s="335"/>
      <c r="D4" s="336"/>
      <c r="E4" s="334" t="s">
        <v>36</v>
      </c>
      <c r="F4" s="335"/>
      <c r="G4" s="336"/>
      <c r="H4" s="334" t="s">
        <v>36</v>
      </c>
      <c r="I4" s="335"/>
      <c r="J4" s="336"/>
      <c r="K4" s="334" t="s">
        <v>36</v>
      </c>
      <c r="L4" s="335"/>
      <c r="M4" s="336"/>
    </row>
    <row r="5" spans="1:13" ht="18.75" thickBot="1" x14ac:dyDescent="0.3">
      <c r="A5" s="119" t="s">
        <v>34</v>
      </c>
      <c r="B5" s="120">
        <v>1</v>
      </c>
      <c r="C5" s="121">
        <v>2</v>
      </c>
      <c r="D5" s="122">
        <v>3</v>
      </c>
      <c r="E5" s="120">
        <v>1</v>
      </c>
      <c r="F5" s="121">
        <v>2</v>
      </c>
      <c r="G5" s="122">
        <v>3</v>
      </c>
      <c r="H5" s="120">
        <v>1</v>
      </c>
      <c r="I5" s="121">
        <v>2</v>
      </c>
      <c r="J5" s="122">
        <v>3</v>
      </c>
      <c r="K5" s="120">
        <v>1</v>
      </c>
      <c r="L5" s="121">
        <v>2</v>
      </c>
      <c r="M5" s="122">
        <v>3</v>
      </c>
    </row>
    <row r="6" spans="1:13" ht="19.5" thickTop="1" thickBot="1" x14ac:dyDescent="0.3">
      <c r="A6" s="123" t="s">
        <v>7</v>
      </c>
      <c r="B6" s="124">
        <v>700</v>
      </c>
      <c r="C6" s="125">
        <v>515</v>
      </c>
      <c r="D6" s="126">
        <v>300</v>
      </c>
      <c r="E6" s="124">
        <v>490</v>
      </c>
      <c r="F6" s="125">
        <v>365</v>
      </c>
      <c r="G6" s="126">
        <v>210</v>
      </c>
      <c r="H6" s="124">
        <v>250</v>
      </c>
      <c r="I6" s="125">
        <v>190</v>
      </c>
      <c r="J6" s="126">
        <v>105</v>
      </c>
      <c r="K6" s="124">
        <v>210</v>
      </c>
      <c r="L6" s="125">
        <v>110</v>
      </c>
      <c r="M6" s="126">
        <v>45</v>
      </c>
    </row>
    <row r="7" spans="1:13" ht="18.75" thickBot="1" x14ac:dyDescent="0.3">
      <c r="A7" s="127" t="s">
        <v>8</v>
      </c>
      <c r="B7" s="128">
        <v>430</v>
      </c>
      <c r="C7" s="129">
        <v>310</v>
      </c>
      <c r="D7" s="129">
        <v>180</v>
      </c>
      <c r="E7" s="128">
        <v>305</v>
      </c>
      <c r="F7" s="129">
        <v>220</v>
      </c>
      <c r="G7" s="130">
        <v>130</v>
      </c>
      <c r="H7" s="128">
        <v>140</v>
      </c>
      <c r="I7" s="129">
        <v>90</v>
      </c>
      <c r="J7" s="130">
        <v>60</v>
      </c>
      <c r="K7" s="128">
        <v>115</v>
      </c>
      <c r="L7" s="129">
        <v>60</v>
      </c>
      <c r="M7" s="130">
        <v>25</v>
      </c>
    </row>
    <row r="8" spans="1:13" ht="18.75" thickBot="1" x14ac:dyDescent="0.3">
      <c r="A8" s="131" t="s">
        <v>9</v>
      </c>
      <c r="B8" s="132">
        <v>215</v>
      </c>
      <c r="C8" s="133">
        <v>170</v>
      </c>
      <c r="D8" s="134">
        <v>90</v>
      </c>
      <c r="E8" s="132">
        <v>155</v>
      </c>
      <c r="F8" s="133">
        <v>120</v>
      </c>
      <c r="G8" s="134">
        <v>65</v>
      </c>
      <c r="H8" s="132">
        <v>65</v>
      </c>
      <c r="I8" s="133">
        <v>30</v>
      </c>
      <c r="J8" s="134">
        <v>25</v>
      </c>
      <c r="K8" s="132">
        <v>35</v>
      </c>
      <c r="L8" s="133">
        <v>25</v>
      </c>
      <c r="M8" s="134">
        <v>25</v>
      </c>
    </row>
    <row r="9" spans="1:13" ht="18.75" thickTop="1" x14ac:dyDescent="0.25"/>
    <row r="11" spans="1:13" x14ac:dyDescent="0.25">
      <c r="A11" s="117" t="s">
        <v>38</v>
      </c>
    </row>
    <row r="12" spans="1:13" ht="18.75" thickBot="1" x14ac:dyDescent="0.3"/>
    <row r="13" spans="1:13" ht="19.5" thickTop="1" thickBot="1" x14ac:dyDescent="0.3">
      <c r="B13" s="135" t="s">
        <v>40</v>
      </c>
      <c r="C13" s="136" t="s">
        <v>42</v>
      </c>
    </row>
    <row r="14" spans="1:13" ht="19.5" thickTop="1" thickBot="1" x14ac:dyDescent="0.3">
      <c r="A14" s="137" t="s">
        <v>45</v>
      </c>
      <c r="B14" s="138" t="s">
        <v>41</v>
      </c>
      <c r="C14" s="138" t="s">
        <v>43</v>
      </c>
      <c r="D14" s="137" t="s">
        <v>44</v>
      </c>
    </row>
    <row r="15" spans="1:13" ht="19.5" thickTop="1" thickBot="1" x14ac:dyDescent="0.3">
      <c r="A15" s="135" t="s">
        <v>116</v>
      </c>
      <c r="B15" s="139">
        <v>10</v>
      </c>
      <c r="C15" s="139">
        <v>10</v>
      </c>
      <c r="D15" s="135">
        <v>10</v>
      </c>
    </row>
    <row r="16" spans="1:13" ht="19.5" thickTop="1" thickBot="1" x14ac:dyDescent="0.3">
      <c r="A16" s="140" t="s">
        <v>115</v>
      </c>
      <c r="B16" s="141">
        <v>26</v>
      </c>
      <c r="C16" s="141">
        <v>30</v>
      </c>
      <c r="D16" s="141">
        <v>40</v>
      </c>
      <c r="G16" s="117" t="s">
        <v>55</v>
      </c>
    </row>
    <row r="17" spans="1:17" ht="18.75" thickBot="1" x14ac:dyDescent="0.3">
      <c r="A17" s="142" t="s">
        <v>117</v>
      </c>
      <c r="B17" s="142">
        <v>100</v>
      </c>
      <c r="C17" s="142">
        <v>100</v>
      </c>
      <c r="D17" s="142">
        <v>100</v>
      </c>
      <c r="G17" s="117" t="s">
        <v>56</v>
      </c>
      <c r="J17" s="117">
        <v>60</v>
      </c>
    </row>
    <row r="18" spans="1:17" ht="18.75" thickBot="1" x14ac:dyDescent="0.3">
      <c r="A18" s="143" t="s">
        <v>39</v>
      </c>
      <c r="B18" s="143">
        <v>145</v>
      </c>
      <c r="C18" s="143">
        <v>135</v>
      </c>
      <c r="D18" s="143">
        <v>165</v>
      </c>
      <c r="G18" s="117" t="s">
        <v>57</v>
      </c>
      <c r="J18" s="117">
        <v>35</v>
      </c>
    </row>
    <row r="19" spans="1:17" ht="18.75" thickTop="1" x14ac:dyDescent="0.25"/>
    <row r="21" spans="1:17" ht="24" thickBot="1" x14ac:dyDescent="0.4">
      <c r="A21" s="117" t="s">
        <v>125</v>
      </c>
    </row>
    <row r="22" spans="1:17" ht="19.5" thickTop="1" thickBot="1" x14ac:dyDescent="0.3">
      <c r="B22" s="337" t="s">
        <v>35</v>
      </c>
      <c r="C22" s="338"/>
      <c r="D22" s="338"/>
      <c r="E22" s="339"/>
      <c r="F22" s="337" t="s">
        <v>11</v>
      </c>
      <c r="G22" s="338"/>
      <c r="H22" s="338"/>
      <c r="I22" s="339"/>
      <c r="J22" s="337" t="s">
        <v>37</v>
      </c>
      <c r="K22" s="338"/>
      <c r="L22" s="338"/>
      <c r="M22" s="339"/>
      <c r="N22" s="337" t="s">
        <v>15</v>
      </c>
      <c r="O22" s="338"/>
      <c r="P22" s="338"/>
      <c r="Q22" s="339"/>
    </row>
    <row r="23" spans="1:17" ht="18.75" thickTop="1" x14ac:dyDescent="0.25">
      <c r="A23" s="118" t="s">
        <v>33</v>
      </c>
      <c r="B23" s="334" t="s">
        <v>46</v>
      </c>
      <c r="C23" s="335"/>
      <c r="D23" s="335"/>
      <c r="E23" s="336"/>
      <c r="F23" s="334" t="s">
        <v>46</v>
      </c>
      <c r="G23" s="335"/>
      <c r="H23" s="335"/>
      <c r="I23" s="336"/>
      <c r="J23" s="334" t="s">
        <v>46</v>
      </c>
      <c r="K23" s="335"/>
      <c r="L23" s="335"/>
      <c r="M23" s="336"/>
      <c r="N23" s="334" t="s">
        <v>46</v>
      </c>
      <c r="O23" s="335"/>
      <c r="P23" s="335"/>
      <c r="Q23" s="336"/>
    </row>
    <row r="24" spans="1:17" ht="18.75" thickBot="1" x14ac:dyDescent="0.3">
      <c r="A24" s="119" t="s">
        <v>34</v>
      </c>
      <c r="B24" s="144" t="s">
        <v>118</v>
      </c>
      <c r="C24" s="145" t="s">
        <v>47</v>
      </c>
      <c r="D24" s="145" t="s">
        <v>48</v>
      </c>
      <c r="E24" s="146" t="s">
        <v>39</v>
      </c>
      <c r="F24" s="144" t="s">
        <v>118</v>
      </c>
      <c r="G24" s="145" t="s">
        <v>47</v>
      </c>
      <c r="H24" s="145" t="s">
        <v>48</v>
      </c>
      <c r="I24" s="146" t="s">
        <v>39</v>
      </c>
      <c r="J24" s="147" t="s">
        <v>118</v>
      </c>
      <c r="K24" s="148" t="s">
        <v>47</v>
      </c>
      <c r="L24" s="148" t="s">
        <v>48</v>
      </c>
      <c r="M24" s="149" t="s">
        <v>39</v>
      </c>
      <c r="N24" s="144" t="s">
        <v>118</v>
      </c>
      <c r="O24" s="145" t="s">
        <v>47</v>
      </c>
      <c r="P24" s="145" t="s">
        <v>48</v>
      </c>
      <c r="Q24" s="146" t="s">
        <v>39</v>
      </c>
    </row>
    <row r="25" spans="1:17" ht="19.5" thickTop="1" thickBot="1" x14ac:dyDescent="0.3">
      <c r="A25" s="150" t="s">
        <v>7</v>
      </c>
      <c r="B25" s="151">
        <f>B6*$B$15/100</f>
        <v>70</v>
      </c>
      <c r="C25" s="152">
        <f>B6*$B$16/100</f>
        <v>182</v>
      </c>
      <c r="D25" s="152">
        <f>B6*B$17/100</f>
        <v>700</v>
      </c>
      <c r="E25" s="153">
        <f>B6*B$18/100</f>
        <v>1015</v>
      </c>
      <c r="F25" s="154">
        <f>E6*$B$15/100</f>
        <v>49</v>
      </c>
      <c r="G25" s="152">
        <f>E6*B$16/100</f>
        <v>127.4</v>
      </c>
      <c r="H25" s="152">
        <f>E6*C$17/100</f>
        <v>490</v>
      </c>
      <c r="I25" s="153">
        <f>E6*B$18/100</f>
        <v>710.5</v>
      </c>
      <c r="J25" s="154">
        <f>H6*$C$15/100</f>
        <v>25</v>
      </c>
      <c r="K25" s="155">
        <f>H6*C$16/100</f>
        <v>75</v>
      </c>
      <c r="L25" s="155">
        <f>H6*C$17/100</f>
        <v>250</v>
      </c>
      <c r="M25" s="156">
        <f>H6*C$18/100</f>
        <v>337.5</v>
      </c>
      <c r="N25" s="154">
        <f>K6*$D$15/100</f>
        <v>21</v>
      </c>
      <c r="O25" s="155">
        <f>K6*D$16/100</f>
        <v>84</v>
      </c>
      <c r="P25" s="155">
        <f>K6*D$17/100</f>
        <v>210</v>
      </c>
      <c r="Q25" s="156">
        <f>K6*D$18/100</f>
        <v>346.5</v>
      </c>
    </row>
    <row r="26" spans="1:17" ht="18.75" thickBot="1" x14ac:dyDescent="0.3">
      <c r="A26" s="157" t="s">
        <v>8</v>
      </c>
      <c r="B26" s="158">
        <f>B7*$B$15/100</f>
        <v>43</v>
      </c>
      <c r="C26" s="159">
        <f>B7*$B$16/100</f>
        <v>111.8</v>
      </c>
      <c r="D26" s="159">
        <f>B7*B$17/100</f>
        <v>430</v>
      </c>
      <c r="E26" s="160">
        <f>B7*B$18/100</f>
        <v>623.5</v>
      </c>
      <c r="F26" s="161">
        <f>E7*$B$15/100</f>
        <v>30.5</v>
      </c>
      <c r="G26" s="159">
        <f>E7*B$16/100</f>
        <v>79.3</v>
      </c>
      <c r="H26" s="159">
        <f>E7*C$17/100</f>
        <v>305</v>
      </c>
      <c r="I26" s="160">
        <f>E7*B$18/100</f>
        <v>442.25</v>
      </c>
      <c r="J26" s="161">
        <f>H7*$C$15/100</f>
        <v>14</v>
      </c>
      <c r="K26" s="162">
        <f>H7*C$16/100</f>
        <v>42</v>
      </c>
      <c r="L26" s="162">
        <f>H7*C$17/100</f>
        <v>140</v>
      </c>
      <c r="M26" s="163">
        <f>H7*C$18/100</f>
        <v>189</v>
      </c>
      <c r="N26" s="161">
        <f t="shared" ref="N26:N27" si="0">K7*$D$15/100</f>
        <v>11.5</v>
      </c>
      <c r="O26" s="162">
        <f>K7*D$16/100</f>
        <v>46</v>
      </c>
      <c r="P26" s="162">
        <f>K7*D$17/100</f>
        <v>115</v>
      </c>
      <c r="Q26" s="163">
        <f>K7*D$18/100</f>
        <v>189.75</v>
      </c>
    </row>
    <row r="27" spans="1:17" ht="18.75" thickBot="1" x14ac:dyDescent="0.3">
      <c r="A27" s="164" t="s">
        <v>9</v>
      </c>
      <c r="B27" s="165">
        <f>B8*$B$15/100</f>
        <v>21.5</v>
      </c>
      <c r="C27" s="166">
        <f>B8*$B$16/100</f>
        <v>55.9</v>
      </c>
      <c r="D27" s="166">
        <f>B8*B$17/100</f>
        <v>215</v>
      </c>
      <c r="E27" s="167">
        <f>B8*B$18/100</f>
        <v>311.75</v>
      </c>
      <c r="F27" s="165">
        <f>E8*$B$15/100</f>
        <v>15.5</v>
      </c>
      <c r="G27" s="166">
        <f>E8*B$16/100</f>
        <v>40.299999999999997</v>
      </c>
      <c r="H27" s="166">
        <f>E8*C$17/100</f>
        <v>155</v>
      </c>
      <c r="I27" s="167">
        <f>E8*B$18/100</f>
        <v>224.75</v>
      </c>
      <c r="J27" s="165">
        <f>H8*$C$15/100</f>
        <v>6.5</v>
      </c>
      <c r="K27" s="168">
        <f>H8*C$16/100</f>
        <v>19.5</v>
      </c>
      <c r="L27" s="168">
        <f>H8*C$17/100</f>
        <v>65</v>
      </c>
      <c r="M27" s="169">
        <f>H8*C$18/100</f>
        <v>87.75</v>
      </c>
      <c r="N27" s="165">
        <f t="shared" si="0"/>
        <v>3.5</v>
      </c>
      <c r="O27" s="168">
        <f>K8*D$16/100</f>
        <v>14</v>
      </c>
      <c r="P27" s="168">
        <f>K8*D$17/100</f>
        <v>35</v>
      </c>
      <c r="Q27" s="169">
        <f>K8*D$18/100</f>
        <v>57.75</v>
      </c>
    </row>
    <row r="28" spans="1:17" ht="18.75" thickTop="1" x14ac:dyDescent="0.25"/>
    <row r="30" spans="1:17" ht="24" thickBot="1" x14ac:dyDescent="0.4">
      <c r="A30" s="117" t="s">
        <v>126</v>
      </c>
    </row>
    <row r="31" spans="1:17" ht="19.5" thickTop="1" thickBot="1" x14ac:dyDescent="0.3">
      <c r="B31" s="337" t="s">
        <v>35</v>
      </c>
      <c r="C31" s="338"/>
      <c r="D31" s="338"/>
      <c r="E31" s="339"/>
      <c r="F31" s="337" t="s">
        <v>11</v>
      </c>
      <c r="G31" s="338"/>
      <c r="H31" s="338"/>
      <c r="I31" s="339"/>
      <c r="J31" s="337" t="s">
        <v>37</v>
      </c>
      <c r="K31" s="338"/>
      <c r="L31" s="338"/>
      <c r="M31" s="339"/>
      <c r="N31" s="337" t="s">
        <v>15</v>
      </c>
      <c r="O31" s="338"/>
      <c r="P31" s="338"/>
      <c r="Q31" s="339"/>
    </row>
    <row r="32" spans="1:17" ht="18.75" thickTop="1" x14ac:dyDescent="0.25">
      <c r="A32" s="118" t="s">
        <v>33</v>
      </c>
      <c r="B32" s="334" t="s">
        <v>46</v>
      </c>
      <c r="C32" s="335"/>
      <c r="D32" s="335"/>
      <c r="E32" s="336"/>
      <c r="F32" s="334" t="s">
        <v>46</v>
      </c>
      <c r="G32" s="335"/>
      <c r="H32" s="335"/>
      <c r="I32" s="336"/>
      <c r="J32" s="334" t="s">
        <v>46</v>
      </c>
      <c r="K32" s="335"/>
      <c r="L32" s="335"/>
      <c r="M32" s="336"/>
      <c r="N32" s="334" t="s">
        <v>46</v>
      </c>
      <c r="O32" s="335"/>
      <c r="P32" s="335"/>
      <c r="Q32" s="336"/>
    </row>
    <row r="33" spans="1:17" ht="18.75" thickBot="1" x14ac:dyDescent="0.3">
      <c r="A33" s="119" t="s">
        <v>34</v>
      </c>
      <c r="B33" s="147" t="s">
        <v>118</v>
      </c>
      <c r="C33" s="148" t="s">
        <v>47</v>
      </c>
      <c r="D33" s="148" t="s">
        <v>48</v>
      </c>
      <c r="E33" s="149" t="s">
        <v>39</v>
      </c>
      <c r="F33" s="147" t="s">
        <v>118</v>
      </c>
      <c r="G33" s="148" t="s">
        <v>47</v>
      </c>
      <c r="H33" s="148" t="s">
        <v>48</v>
      </c>
      <c r="I33" s="149" t="s">
        <v>39</v>
      </c>
      <c r="J33" s="147" t="s">
        <v>118</v>
      </c>
      <c r="K33" s="148" t="s">
        <v>47</v>
      </c>
      <c r="L33" s="148" t="s">
        <v>48</v>
      </c>
      <c r="M33" s="149" t="s">
        <v>39</v>
      </c>
      <c r="N33" s="147" t="s">
        <v>118</v>
      </c>
      <c r="O33" s="148" t="s">
        <v>47</v>
      </c>
      <c r="P33" s="148" t="s">
        <v>48</v>
      </c>
      <c r="Q33" s="149" t="s">
        <v>39</v>
      </c>
    </row>
    <row r="34" spans="1:17" ht="19.5" thickTop="1" thickBot="1" x14ac:dyDescent="0.3">
      <c r="A34" s="150" t="s">
        <v>7</v>
      </c>
      <c r="B34" s="154">
        <f>C6*$B$15/100</f>
        <v>51.5</v>
      </c>
      <c r="C34" s="152">
        <f>C6*$B$16/100</f>
        <v>133.9</v>
      </c>
      <c r="D34" s="152">
        <f>C6*B$17/100</f>
        <v>515</v>
      </c>
      <c r="E34" s="152">
        <f>C6*B$18/100</f>
        <v>746.75</v>
      </c>
      <c r="F34" s="155">
        <f>F6*$B$15/100</f>
        <v>36.5</v>
      </c>
      <c r="G34" s="152">
        <f>F6*B$16/100</f>
        <v>94.9</v>
      </c>
      <c r="H34" s="152">
        <f>F6*$B$17/100</f>
        <v>365</v>
      </c>
      <c r="I34" s="152">
        <f>F6*B$18/100</f>
        <v>529.25</v>
      </c>
      <c r="J34" s="155">
        <f>I6*$C$15/100</f>
        <v>19</v>
      </c>
      <c r="K34" s="155">
        <f>I6*C$16/100</f>
        <v>57</v>
      </c>
      <c r="L34" s="155">
        <f>I6*C$17/100</f>
        <v>190</v>
      </c>
      <c r="M34" s="155">
        <f>I6*C$18/100</f>
        <v>256.5</v>
      </c>
      <c r="N34" s="155">
        <f>L6*$D$15/100</f>
        <v>11</v>
      </c>
      <c r="O34" s="155">
        <f>L6*D$16/100</f>
        <v>44</v>
      </c>
      <c r="P34" s="155">
        <f>L6*D$17/100</f>
        <v>110</v>
      </c>
      <c r="Q34" s="156">
        <f>L6*D$18/100</f>
        <v>181.5</v>
      </c>
    </row>
    <row r="35" spans="1:17" ht="18.75" thickBot="1" x14ac:dyDescent="0.3">
      <c r="A35" s="157" t="s">
        <v>8</v>
      </c>
      <c r="B35" s="158">
        <f t="shared" ref="B35" si="1">C7*$B$15/100</f>
        <v>31</v>
      </c>
      <c r="C35" s="159">
        <f>C7*$B$16/100</f>
        <v>80.599999999999994</v>
      </c>
      <c r="D35" s="159">
        <f>C7*B$17/100</f>
        <v>310</v>
      </c>
      <c r="E35" s="159">
        <f>C7*B$18/100</f>
        <v>449.5</v>
      </c>
      <c r="F35" s="162">
        <f t="shared" ref="F35:F36" si="2">F7*$B$15/100</f>
        <v>22</v>
      </c>
      <c r="G35" s="159">
        <f t="shared" ref="G35" si="3">F7*B$16/100</f>
        <v>57.2</v>
      </c>
      <c r="H35" s="159">
        <f t="shared" ref="H35:H36" si="4">F7*$B$17/100</f>
        <v>220</v>
      </c>
      <c r="I35" s="159">
        <f>F7*B$18/100</f>
        <v>319</v>
      </c>
      <c r="J35" s="162">
        <f t="shared" ref="J35:J36" si="5">I7*$C$15/100</f>
        <v>9</v>
      </c>
      <c r="K35" s="162">
        <f t="shared" ref="K35" si="6">I7*C$16/100</f>
        <v>27</v>
      </c>
      <c r="L35" s="162">
        <f>I7*C$17/100</f>
        <v>90</v>
      </c>
      <c r="M35" s="162">
        <f>I7*C$18/100</f>
        <v>121.5</v>
      </c>
      <c r="N35" s="162">
        <f t="shared" ref="N35:N36" si="7">L7*$D$15/100</f>
        <v>6</v>
      </c>
      <c r="O35" s="162">
        <f t="shared" ref="O35:O36" si="8">L7*D$16/100</f>
        <v>24</v>
      </c>
      <c r="P35" s="162">
        <f t="shared" ref="P35" si="9">L7*D$17/100</f>
        <v>60</v>
      </c>
      <c r="Q35" s="163">
        <f>L7*D$18/100</f>
        <v>99</v>
      </c>
    </row>
    <row r="36" spans="1:17" ht="18.75" thickBot="1" x14ac:dyDescent="0.3">
      <c r="A36" s="164" t="s">
        <v>9</v>
      </c>
      <c r="B36" s="165">
        <f>C8*$B$15/100</f>
        <v>17</v>
      </c>
      <c r="C36" s="166">
        <f>C8*$B$16/100</f>
        <v>44.2</v>
      </c>
      <c r="D36" s="166">
        <f>C8*B$17/100</f>
        <v>170</v>
      </c>
      <c r="E36" s="166">
        <f>C8*B$18/100</f>
        <v>246.5</v>
      </c>
      <c r="F36" s="168">
        <f t="shared" si="2"/>
        <v>12</v>
      </c>
      <c r="G36" s="166">
        <f>F8*B$16/100</f>
        <v>31.2</v>
      </c>
      <c r="H36" s="166">
        <f t="shared" si="4"/>
        <v>120</v>
      </c>
      <c r="I36" s="166">
        <f>F8*B$18/100</f>
        <v>174</v>
      </c>
      <c r="J36" s="168">
        <f t="shared" si="5"/>
        <v>3</v>
      </c>
      <c r="K36" s="168">
        <f>I8*C$16/100</f>
        <v>9</v>
      </c>
      <c r="L36" s="168">
        <f>I8*C$17/100</f>
        <v>30</v>
      </c>
      <c r="M36" s="168">
        <f>I8*C$18/100</f>
        <v>40.5</v>
      </c>
      <c r="N36" s="168">
        <f t="shared" si="7"/>
        <v>2.5</v>
      </c>
      <c r="O36" s="168">
        <f t="shared" si="8"/>
        <v>10</v>
      </c>
      <c r="P36" s="168">
        <f>L8*D$17/100</f>
        <v>25</v>
      </c>
      <c r="Q36" s="169">
        <f>L8*D$18/100</f>
        <v>41.25</v>
      </c>
    </row>
    <row r="37" spans="1:17" ht="18.75" thickTop="1" x14ac:dyDescent="0.25"/>
    <row r="39" spans="1:17" ht="24" thickBot="1" x14ac:dyDescent="0.4">
      <c r="A39" s="117" t="s">
        <v>127</v>
      </c>
    </row>
    <row r="40" spans="1:17" ht="19.5" thickTop="1" thickBot="1" x14ac:dyDescent="0.3">
      <c r="B40" s="337" t="s">
        <v>35</v>
      </c>
      <c r="C40" s="338"/>
      <c r="D40" s="338"/>
      <c r="E40" s="339"/>
      <c r="F40" s="337" t="s">
        <v>11</v>
      </c>
      <c r="G40" s="338"/>
      <c r="H40" s="338"/>
      <c r="I40" s="339"/>
      <c r="J40" s="337" t="s">
        <v>37</v>
      </c>
      <c r="K40" s="338"/>
      <c r="L40" s="338"/>
      <c r="M40" s="339"/>
      <c r="N40" s="337" t="s">
        <v>15</v>
      </c>
      <c r="O40" s="338"/>
      <c r="P40" s="338"/>
      <c r="Q40" s="339"/>
    </row>
    <row r="41" spans="1:17" ht="18.75" thickTop="1" x14ac:dyDescent="0.25">
      <c r="A41" s="118" t="s">
        <v>33</v>
      </c>
      <c r="B41" s="334" t="s">
        <v>46</v>
      </c>
      <c r="C41" s="335"/>
      <c r="D41" s="335"/>
      <c r="E41" s="336"/>
      <c r="F41" s="334" t="s">
        <v>46</v>
      </c>
      <c r="G41" s="335"/>
      <c r="H41" s="335"/>
      <c r="I41" s="336"/>
      <c r="J41" s="334" t="s">
        <v>46</v>
      </c>
      <c r="K41" s="335"/>
      <c r="L41" s="335"/>
      <c r="M41" s="336"/>
      <c r="N41" s="334" t="s">
        <v>46</v>
      </c>
      <c r="O41" s="335"/>
      <c r="P41" s="335"/>
      <c r="Q41" s="336"/>
    </row>
    <row r="42" spans="1:17" ht="18.75" thickBot="1" x14ac:dyDescent="0.3">
      <c r="A42" s="119" t="s">
        <v>34</v>
      </c>
      <c r="B42" s="147" t="s">
        <v>118</v>
      </c>
      <c r="C42" s="148" t="s">
        <v>47</v>
      </c>
      <c r="D42" s="148" t="s">
        <v>48</v>
      </c>
      <c r="E42" s="149" t="s">
        <v>39</v>
      </c>
      <c r="F42" s="147" t="s">
        <v>118</v>
      </c>
      <c r="G42" s="148" t="s">
        <v>47</v>
      </c>
      <c r="H42" s="148" t="s">
        <v>48</v>
      </c>
      <c r="I42" s="149" t="s">
        <v>39</v>
      </c>
      <c r="J42" s="147" t="s">
        <v>118</v>
      </c>
      <c r="K42" s="148" t="s">
        <v>47</v>
      </c>
      <c r="L42" s="148" t="s">
        <v>48</v>
      </c>
      <c r="M42" s="149" t="s">
        <v>39</v>
      </c>
      <c r="N42" s="147" t="s">
        <v>118</v>
      </c>
      <c r="O42" s="148" t="s">
        <v>47</v>
      </c>
      <c r="P42" s="148" t="s">
        <v>48</v>
      </c>
      <c r="Q42" s="149" t="s">
        <v>39</v>
      </c>
    </row>
    <row r="43" spans="1:17" ht="19.5" thickTop="1" thickBot="1" x14ac:dyDescent="0.3">
      <c r="A43" s="150" t="s">
        <v>7</v>
      </c>
      <c r="B43" s="154">
        <f>D6*$B$15/100</f>
        <v>30</v>
      </c>
      <c r="C43" s="152">
        <f>D6*$B$16/100</f>
        <v>78</v>
      </c>
      <c r="D43" s="152">
        <f>D6*B$17/100</f>
        <v>300</v>
      </c>
      <c r="E43" s="152">
        <f>D6*B$18/100</f>
        <v>435</v>
      </c>
      <c r="F43" s="155">
        <f>G6*$B$15/100</f>
        <v>21</v>
      </c>
      <c r="G43" s="152">
        <f>G6*$B$16/100</f>
        <v>54.6</v>
      </c>
      <c r="H43" s="152">
        <f>G6*$B$17/100</f>
        <v>210</v>
      </c>
      <c r="I43" s="152">
        <f>G6*B$18/100</f>
        <v>304.5</v>
      </c>
      <c r="J43" s="155">
        <f>J6*$C$15/100</f>
        <v>10.5</v>
      </c>
      <c r="K43" s="155">
        <f>J6*$D$16/100</f>
        <v>42</v>
      </c>
      <c r="L43" s="155">
        <f>J6*C$17/100</f>
        <v>105</v>
      </c>
      <c r="M43" s="155">
        <f>J6*C$18/100</f>
        <v>141.75</v>
      </c>
      <c r="N43" s="155">
        <f>M6*$D$15/100</f>
        <v>4.5</v>
      </c>
      <c r="O43" s="155">
        <f>M6*$D$16/100</f>
        <v>18</v>
      </c>
      <c r="P43" s="155">
        <f>M6*D$17/100</f>
        <v>45</v>
      </c>
      <c r="Q43" s="156">
        <f>M6*D$18/100</f>
        <v>74.25</v>
      </c>
    </row>
    <row r="44" spans="1:17" ht="18.75" thickBot="1" x14ac:dyDescent="0.3">
      <c r="A44" s="157" t="s">
        <v>8</v>
      </c>
      <c r="B44" s="161">
        <f t="shared" ref="B44:B45" si="10">D7*$B$15/100</f>
        <v>18</v>
      </c>
      <c r="C44" s="159">
        <f t="shared" ref="C44:C45" si="11">D7*$B$16/100</f>
        <v>46.8</v>
      </c>
      <c r="D44" s="159">
        <f>D7*B$17/100</f>
        <v>180</v>
      </c>
      <c r="E44" s="159">
        <f>D7*B$18/100</f>
        <v>261</v>
      </c>
      <c r="F44" s="162">
        <f t="shared" ref="F44" si="12">G7*$B$15/100</f>
        <v>13</v>
      </c>
      <c r="G44" s="159">
        <f>G7*$B$16/100</f>
        <v>33.799999999999997</v>
      </c>
      <c r="H44" s="159">
        <f t="shared" ref="H44:H45" si="13">G7*$B$17/100</f>
        <v>130</v>
      </c>
      <c r="I44" s="159">
        <f>G7*B$18/100</f>
        <v>188.5</v>
      </c>
      <c r="J44" s="162">
        <f t="shared" ref="J44" si="14">J7*$C$15/100</f>
        <v>6</v>
      </c>
      <c r="K44" s="162">
        <f t="shared" ref="K44" si="15">J7*$D$16/100</f>
        <v>24</v>
      </c>
      <c r="L44" s="162">
        <f>J7*C$17/100</f>
        <v>60</v>
      </c>
      <c r="M44" s="162">
        <f>J7*C$18/100</f>
        <v>81</v>
      </c>
      <c r="N44" s="162">
        <f t="shared" ref="N44:N45" si="16">M7*$D$15/100</f>
        <v>2.5</v>
      </c>
      <c r="O44" s="162">
        <f t="shared" ref="O44" si="17">M7*$D$16/100</f>
        <v>10</v>
      </c>
      <c r="P44" s="162">
        <f t="shared" ref="P44" si="18">M7*D$17/100</f>
        <v>25</v>
      </c>
      <c r="Q44" s="163">
        <f>M7*D$18/100</f>
        <v>41.25</v>
      </c>
    </row>
    <row r="45" spans="1:17" ht="18.75" thickBot="1" x14ac:dyDescent="0.3">
      <c r="A45" s="164" t="s">
        <v>9</v>
      </c>
      <c r="B45" s="165">
        <f t="shared" si="10"/>
        <v>9</v>
      </c>
      <c r="C45" s="166">
        <f t="shared" si="11"/>
        <v>23.4</v>
      </c>
      <c r="D45" s="166">
        <f>D8*B$17/100</f>
        <v>90</v>
      </c>
      <c r="E45" s="166">
        <f>D8*B$18/100</f>
        <v>130.5</v>
      </c>
      <c r="F45" s="168">
        <f>G8*$B$15/100</f>
        <v>6.5</v>
      </c>
      <c r="G45" s="166">
        <f>G8*$B$16/100</f>
        <v>16.899999999999999</v>
      </c>
      <c r="H45" s="166">
        <f t="shared" si="13"/>
        <v>65</v>
      </c>
      <c r="I45" s="166">
        <f>G8*B$18/100</f>
        <v>94.25</v>
      </c>
      <c r="J45" s="168">
        <f>J8*$C$15/100</f>
        <v>2.5</v>
      </c>
      <c r="K45" s="168">
        <f>J8*$D$16/100</f>
        <v>10</v>
      </c>
      <c r="L45" s="168">
        <f>J8*C$17/100</f>
        <v>25</v>
      </c>
      <c r="M45" s="168">
        <f>J8*C$18/100</f>
        <v>33.75</v>
      </c>
      <c r="N45" s="168">
        <f t="shared" si="16"/>
        <v>2.5</v>
      </c>
      <c r="O45" s="168">
        <f>M8*$D$16/100</f>
        <v>10</v>
      </c>
      <c r="P45" s="168">
        <f>M8*D$17/100</f>
        <v>25</v>
      </c>
      <c r="Q45" s="169">
        <f>M8*D$18/100</f>
        <v>41.25</v>
      </c>
    </row>
    <row r="46" spans="1:17" ht="18.75" thickTop="1" x14ac:dyDescent="0.25">
      <c r="A46" s="170"/>
      <c r="B46" s="171"/>
      <c r="C46" s="171"/>
      <c r="D46" s="171"/>
      <c r="E46" s="172"/>
      <c r="F46" s="171"/>
      <c r="G46" s="171"/>
      <c r="H46" s="172"/>
      <c r="I46" s="171"/>
      <c r="J46" s="172"/>
      <c r="K46" s="172"/>
      <c r="L46" s="172"/>
      <c r="M46" s="172"/>
    </row>
    <row r="47" spans="1:17" ht="18.75" thickBot="1" x14ac:dyDescent="0.3"/>
    <row r="48" spans="1:17" ht="19.5" thickTop="1" thickBot="1" x14ac:dyDescent="0.3">
      <c r="C48" s="173" t="s">
        <v>18</v>
      </c>
      <c r="D48" s="174"/>
      <c r="E48" s="174" t="s">
        <v>19</v>
      </c>
      <c r="F48" s="174"/>
      <c r="G48" s="174"/>
      <c r="H48" s="175"/>
      <c r="I48" s="174"/>
      <c r="J48" s="175"/>
      <c r="K48" s="141">
        <v>130</v>
      </c>
    </row>
    <row r="49" spans="1:12" ht="19.5" thickTop="1" thickBot="1" x14ac:dyDescent="0.3">
      <c r="C49" s="173" t="s">
        <v>21</v>
      </c>
      <c r="D49" s="174"/>
      <c r="E49" s="340" t="s">
        <v>20</v>
      </c>
      <c r="F49" s="340"/>
      <c r="G49" s="340"/>
      <c r="H49" s="341"/>
      <c r="I49" s="174"/>
      <c r="J49" s="175"/>
      <c r="K49" s="143">
        <v>150</v>
      </c>
    </row>
    <row r="50" spans="1:12" ht="18.75" thickTop="1" x14ac:dyDescent="0.25"/>
    <row r="51" spans="1:12" ht="21" thickBot="1" x14ac:dyDescent="0.35">
      <c r="A51" s="176" t="s">
        <v>22</v>
      </c>
      <c r="B51" s="176" t="s">
        <v>23</v>
      </c>
    </row>
    <row r="52" spans="1:12" ht="19.5" thickTop="1" thickBot="1" x14ac:dyDescent="0.3">
      <c r="A52" s="177" t="s">
        <v>99</v>
      </c>
      <c r="B52" s="178"/>
      <c r="C52" s="178"/>
      <c r="D52" s="178"/>
      <c r="E52" s="179"/>
      <c r="F52" s="178"/>
      <c r="G52" s="178"/>
      <c r="H52" s="178"/>
      <c r="I52" s="178"/>
      <c r="J52" s="179"/>
      <c r="K52" s="180"/>
    </row>
    <row r="53" spans="1:12" ht="19.5" thickTop="1" thickBot="1" x14ac:dyDescent="0.3">
      <c r="A53" s="181"/>
      <c r="B53" s="171" t="s">
        <v>25</v>
      </c>
      <c r="C53" s="171"/>
      <c r="D53" s="171"/>
      <c r="E53" s="182"/>
      <c r="F53" s="171"/>
      <c r="G53" s="171"/>
      <c r="H53" s="171"/>
      <c r="I53" s="171"/>
      <c r="J53" s="182"/>
      <c r="K53" s="141">
        <v>60</v>
      </c>
    </row>
    <row r="54" spans="1:12" ht="18.75" thickBot="1" x14ac:dyDescent="0.3">
      <c r="A54" s="180"/>
      <c r="B54" s="183" t="s">
        <v>24</v>
      </c>
      <c r="C54" s="183"/>
      <c r="D54" s="183"/>
      <c r="E54" s="184"/>
      <c r="F54" s="183"/>
      <c r="G54" s="183"/>
      <c r="H54" s="183"/>
      <c r="I54" s="183"/>
      <c r="J54" s="184"/>
      <c r="K54" s="143">
        <v>35</v>
      </c>
    </row>
    <row r="55" spans="1:12" ht="19.5" thickTop="1" thickBot="1" x14ac:dyDescent="0.3">
      <c r="A55" s="173" t="s">
        <v>101</v>
      </c>
      <c r="B55" s="174"/>
      <c r="C55" s="174"/>
      <c r="D55" s="174"/>
      <c r="E55" s="174"/>
      <c r="F55" s="174"/>
      <c r="G55" s="174"/>
      <c r="H55" s="174"/>
      <c r="I55" s="174"/>
      <c r="J55" s="175"/>
      <c r="K55" s="137">
        <v>20</v>
      </c>
    </row>
    <row r="56" spans="1:12" ht="19.5" thickTop="1" thickBot="1" x14ac:dyDescent="0.3">
      <c r="A56" s="173" t="s">
        <v>26</v>
      </c>
      <c r="B56" s="174"/>
      <c r="C56" s="174"/>
      <c r="D56" s="174"/>
      <c r="E56" s="174"/>
      <c r="F56" s="174"/>
      <c r="G56" s="174"/>
      <c r="H56" s="174"/>
      <c r="I56" s="174"/>
      <c r="J56" s="175"/>
      <c r="K56" s="137">
        <v>10</v>
      </c>
    </row>
    <row r="57" spans="1:12" ht="19.5" thickTop="1" thickBot="1" x14ac:dyDescent="0.3">
      <c r="A57" s="173" t="s">
        <v>27</v>
      </c>
      <c r="B57" s="174"/>
      <c r="C57" s="174"/>
      <c r="D57" s="174"/>
      <c r="E57" s="174"/>
      <c r="F57" s="174"/>
      <c r="G57" s="174"/>
      <c r="H57" s="174"/>
      <c r="I57" s="174"/>
      <c r="J57" s="175"/>
      <c r="K57" s="137">
        <v>165</v>
      </c>
      <c r="L57" s="137">
        <v>1000</v>
      </c>
    </row>
    <row r="58" spans="1:12" ht="19.5" thickTop="1" thickBot="1" x14ac:dyDescent="0.3">
      <c r="A58" s="173" t="s">
        <v>28</v>
      </c>
      <c r="B58" s="174"/>
      <c r="C58" s="174"/>
      <c r="D58" s="174"/>
      <c r="E58" s="174"/>
      <c r="F58" s="174"/>
      <c r="G58" s="174"/>
      <c r="H58" s="174"/>
      <c r="I58" s="174"/>
      <c r="J58" s="175"/>
      <c r="K58" s="137">
        <v>165</v>
      </c>
    </row>
    <row r="59" spans="1:12" ht="19.5" thickTop="1" thickBot="1" x14ac:dyDescent="0.3">
      <c r="A59" s="177" t="s">
        <v>29</v>
      </c>
      <c r="B59" s="178"/>
      <c r="C59" s="178"/>
      <c r="D59" s="178"/>
      <c r="E59" s="178"/>
      <c r="F59" s="178"/>
      <c r="G59" s="178"/>
      <c r="H59" s="178"/>
      <c r="I59" s="178"/>
      <c r="J59" s="179"/>
    </row>
    <row r="60" spans="1:12" ht="19.5" thickTop="1" thickBot="1" x14ac:dyDescent="0.3">
      <c r="A60" s="180"/>
      <c r="B60" s="183" t="s">
        <v>30</v>
      </c>
      <c r="C60" s="183"/>
      <c r="D60" s="183"/>
      <c r="E60" s="183"/>
      <c r="F60" s="183"/>
      <c r="G60" s="183"/>
      <c r="H60" s="183"/>
      <c r="I60" s="183"/>
      <c r="J60" s="184"/>
      <c r="K60" s="175">
        <v>10</v>
      </c>
    </row>
    <row r="61" spans="1:12" ht="18.75" thickTop="1" x14ac:dyDescent="0.25"/>
  </sheetData>
  <sheetProtection password="CA81" sheet="1" selectLockedCells="1"/>
  <mergeCells count="33">
    <mergeCell ref="J31:M31"/>
    <mergeCell ref="N31:Q31"/>
    <mergeCell ref="B32:E32"/>
    <mergeCell ref="F32:I32"/>
    <mergeCell ref="J32:M32"/>
    <mergeCell ref="N32:Q32"/>
    <mergeCell ref="E49:H49"/>
    <mergeCell ref="B22:E22"/>
    <mergeCell ref="B23:E23"/>
    <mergeCell ref="F22:I22"/>
    <mergeCell ref="F23:I23"/>
    <mergeCell ref="B40:E40"/>
    <mergeCell ref="F40:I40"/>
    <mergeCell ref="B41:E41"/>
    <mergeCell ref="F41:I41"/>
    <mergeCell ref="B31:E31"/>
    <mergeCell ref="F31:I31"/>
    <mergeCell ref="N41:Q41"/>
    <mergeCell ref="B4:D4"/>
    <mergeCell ref="B3:D3"/>
    <mergeCell ref="E3:G3"/>
    <mergeCell ref="H3:J3"/>
    <mergeCell ref="K3:M3"/>
    <mergeCell ref="E4:G4"/>
    <mergeCell ref="H4:J4"/>
    <mergeCell ref="K4:M4"/>
    <mergeCell ref="J22:M22"/>
    <mergeCell ref="J23:M23"/>
    <mergeCell ref="N22:Q22"/>
    <mergeCell ref="N23:Q23"/>
    <mergeCell ref="J40:M40"/>
    <mergeCell ref="N40:Q40"/>
    <mergeCell ref="J41:M41"/>
  </mergeCells>
  <pageMargins left="0.7" right="0.7" top="0.78740157499999996" bottom="0.78740157499999996" header="0.3" footer="0.3"/>
  <pageSetup paperSize="9" scale="63" orientation="portrait" r:id="rId1"/>
  <rowBreaks count="1" manualBreakCount="1">
    <brk id="45" max="1638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f:fields xmlns:f="http://schemas.fabasoft.com/folio/2007/fields" catsources="">
  <f:record>
    <f:field ref="LKOOEDOK_1000_3800_EigentuemerDienststelle" text="Forst und Bioenergie"/>
    <f:field ref="LKOOEDOK_1000_3800_EigentuemerKostenstelleNr" text="120"/>
    <f:field ref="LKOOEDOK_1000_3800_FeldKundeBNR" text=""/>
    <f:field ref="LKOOEDOK_1000_3800_FeldKundeName" text=""/>
    <f:field ref="LKOOEDOK_1000_3800_FeldKundeStrasse" text=""/>
    <f:field ref="LKOOEDOK_1000_3800_FeldKundeOrt" text=""/>
    <f:field ref="LKOOEDOK_1000_3800_FeldAuftragNummer" text=""/>
    <f:field ref="LKOOEDOK_1000_3800_FeldKundeTelefon" text=""/>
    <f:field ref="LKOOEDOK_1000_3800_FeldKundeMobil" text=""/>
    <f:field ref="LKOOEDOK_1000_3800_FeldKundeEmail" text=""/>
    <f:field ref="LKOOEDOK_1000_3800_FeldKundeHomepage" text=""/>
    <f:field ref="LKOOEDOK_1000_3800_EigentuemerName" text="DI Gerald Buchberger"/>
    <f:field ref="LKOOEDOK_1000_3800_DstAnschrift" text="Auf der Gugl 3"/>
    <f:field ref="LKOOEDOK_1000_3800_DstPostort" text="4021 Linz"/>
    <f:field ref="LKOOEDOK_1000_3800_EigentuemerTelefon" text="+43 (50) 6902-1432"/>
    <f:field ref="LKOOEDOK_1000_3800_EigentuemerEMail" text="Gerald.Buchberger@LK-OOE.AT"/>
    <f:field ref="doc_FSCFOLIO_1_1001_FieldDocumentNumber" text=""/>
    <f:field ref="doc_FSCFOLIO_1_1001_FieldSubject" text=""/>
    <f:field ref="FSCFOLIO_1_1001_SignaturesFldCtx_FSCFOLIO_1_1001_FieldLastSignature" text=""/>
    <f:field ref="FSCFOLIO_1_1001_SignaturesFldCtx_FSCFOLIO_1_1001_FieldLastSignatureBy" text=""/>
    <f:field ref="FSCFOLIO_1_1001_SignaturesFldCtx_FSCFOLIO_1_1001_FieldLastSignatureAt" date="" text=""/>
    <f:field ref="FSCFOLIO_1_1001_SignaturesFldCtx_FSCFOLIO_1_1001_FieldLastSignatureRemark" text=""/>
    <f:field ref="FSCFOLIO_1_1001_FieldCurrentUser" text="Sandra Gangl"/>
    <f:field ref="FSCFOLIO_1_1001_FieldCurrentDate" text="04.05.2023 15:15"/>
    <f:field ref="objvalidfrom" date="" text=""/>
    <f:field ref="objvalidto" date="" text=""/>
    <f:field ref="FSCFOLIO_1_1001_FieldReleasedVersionDate" text=""/>
    <f:field ref="FSCFOLIO_1_1001_FieldReleasedVersionNr" text=""/>
    <f:field ref="CCAPRECONFIG_15_1001_Objektname" text="Einheitswertrechner Kleinwald_2023_Version_a"/>
    <f:field ref="objname" text="Einheitswertrechner Kleinwald_2023_Version_a"/>
    <f:field ref="objsubject" text=""/>
    <f:field ref="objcreatedby" text="Buchberger, Gerald, DI"/>
    <f:field ref="objcreatedat" date="2023-03-09T10:26:10" text="09.03.2023 10:26:10"/>
    <f:field ref="objchangedby" text="Buchberger, Gerald, DI"/>
    <f:field ref="objmodifiedat" date="2023-05-03T10:52:33" text="03.05.2023 10:52:33"/>
  </f:record>
  <f:display text="Allgemein">
    <f:field ref="LKOOEDOK_1000_3800_EigentuemerDienststelle" text="EigentuemerDienststelle"/>
    <f:field ref="LKOOEDOK_1000_3800_EigentuemerKostenstelleNr" text="EigentuemerKostenstelleNr" regexp="[-+]?[0-9]{1,10}"/>
    <f:field ref="LKOOEDOK_1000_3800_FeldKundeBNR" text="FeldKundeBNR" regexp="\+?[0-9]{1,10}"/>
    <f:field ref="LKOOEDOK_1000_3800_FeldKundeName" text="FeldKundeName"/>
    <f:field ref="LKOOEDOK_1000_3800_FeldKundeStrasse" text="FeldKundeStrasse"/>
    <f:field ref="LKOOEDOK_1000_3800_FeldKundeOrt" text="FeldKundeOrt"/>
    <f:field ref="LKOOEDOK_1000_3800_FeldAuftragNummer" text="FeldAuftragNummer"/>
    <f:field ref="LKOOEDOK_1000_3800_FeldKundeTelefon" text="FeldKundeTelefon"/>
    <f:field ref="LKOOEDOK_1000_3800_FeldKundeMobil" text="FeldKundeMobil"/>
    <f:field ref="LKOOEDOK_1000_3800_FeldKundeEmail" text="FeldKundeEmail"/>
    <f:field ref="LKOOEDOK_1000_3800_FeldKundeHomepage" text="FeldKundeHomepage"/>
    <f:field ref="LKOOEDOK_1000_3800_EigentuemerName" text="EigentuemerName"/>
    <f:field ref="LKOOEDOK_1000_3800_DstAnschrift" text="DstAnschrift"/>
    <f:field ref="LKOOEDOK_1000_3800_DstPostort" text="DstPortort"/>
    <f:field ref="LKOOEDOK_1000_3800_EigentuemerTelefon" text="EigentuemerTelefon"/>
    <f:field ref="LKOOEDOK_1000_3800_EigentuemerEMail" text="EigentuemerEMail"/>
    <f:field ref="FSCFOLIO_1_1001_FieldCurrentUser" text="Aktueller Benutzer"/>
    <f:field ref="FSCFOLIO_1_1001_FieldCurrentDate" text="Aktueller Zeitpunkt"/>
    <f:field ref="objvalidfrom" text="Gültig ab" dateonly="true"/>
    <f:field ref="objvalidto" text="Gültig bis" dateonly="true"/>
    <f:field ref="FSCFOLIO_1_1001_FieldReleasedVersionDate" text="Freigegebene Version vom"/>
    <f:field ref="FSCFOLIO_1_1001_FieldReleasedVersionNr" text="Freigegebene Versionsnummer"/>
    <f:field ref="CCAPRECONFIG_15_1001_Objektname" text="Objektname"/>
    <f:field ref="objname" text="Name"/>
    <f:field ref="objsubject" text="Betreff (einzeilig)"/>
    <f:field ref="objcreatedby" text="Erzeugt von"/>
    <f:field ref="objcreatedat" text="Erzeugt am/um"/>
    <f:field ref="objchangedby" text="Letzte Änderung von"/>
    <f:field ref="objmodifiedat" text="Letzte Änderung am/um"/>
  </f:display>
  <f:display text="Serienbrief">
    <f:field ref="doc_FSCFOLIO_1_1001_FieldDocumentNumber" text="Dokument Nummer"/>
    <f:field ref="doc_FSCFOLIO_1_1001_FieldSubject" text="Betreff"/>
  </f:display>
  <f:display text="Unterschriften">
    <f:field ref="FSCFOLIO_1_1001_SignaturesFldCtx_FSCFOLIO_1_1001_FieldLastSignature" text="Letzte Unterschrift"/>
    <f:field ref="FSCFOLIO_1_1001_SignaturesFldCtx_FSCFOLIO_1_1001_FieldLastSignatureBy" text="Letzte Unterschrift von"/>
    <f:field ref="FSCFOLIO_1_1001_SignaturesFldCtx_FSCFOLIO_1_1001_FieldLastSignatureAt" text="Letzte Unterschrift am/um"/>
    <f:field ref="FSCFOLIO_1_1001_SignaturesFldCtx_FSCFOLIO_1_1001_FieldLastSignatureRemark" text="Bemerkung der letzten Unterschrift"/>
  </f:display>
</f:fields>
</file>

<file path=customXml/itemProps1.xml><?xml version="1.0" encoding="utf-8"?>
<ds:datastoreItem xmlns:ds="http://schemas.openxmlformats.org/officeDocument/2006/customXml" ds:itemID="{4E8A9591-F074-446B-902F-511FF79C122F}">
  <ds:schemaRefs>
    <ds:schemaRef ds:uri="http://schemas.fabasoft.com/folio/2007/field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5</vt:i4>
      </vt:variant>
    </vt:vector>
  </HeadingPairs>
  <TitlesOfParts>
    <vt:vector size="7" baseType="lpstr">
      <vt:lpstr>Flächeneingabe</vt:lpstr>
      <vt:lpstr>Wertfortschreibung</vt:lpstr>
      <vt:lpstr>'Bringung 1'!Druckbereich</vt:lpstr>
      <vt:lpstr>'Bringung 2'!Druckbereich</vt:lpstr>
      <vt:lpstr>'Bringung 3'!Druckbereich</vt:lpstr>
      <vt:lpstr>Flächeneingabe!Druckbereich</vt:lpstr>
      <vt:lpstr>Wertfortschreibung!Druckbereich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Hans</dc:creator>
  <cp:lastModifiedBy>Buchberger Gerald</cp:lastModifiedBy>
  <cp:lastPrinted>2023-03-09T13:39:31Z</cp:lastPrinted>
  <dcterms:created xsi:type="dcterms:W3CDTF">2013-12-23T19:34:16Z</dcterms:created>
  <dcterms:modified xsi:type="dcterms:W3CDTF">2024-09-16T05:34:48Z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SC#LKOOEDOK@1000.3800:EigentuemerDienststelle">
    <vt:lpwstr>Forst und Bioenergie</vt:lpwstr>
  </property>
  <property fmtid="{D5CDD505-2E9C-101B-9397-08002B2CF9AE}" pid="3" name="FSC#LKOOEDOK@1000.3800:EigentuemerKostenstelleNr">
    <vt:lpwstr>120</vt:lpwstr>
  </property>
  <property fmtid="{D5CDD505-2E9C-101B-9397-08002B2CF9AE}" pid="4" name="FSC#LKOOEDOK@1000.3800:EigentuemerAnschrift">
    <vt:lpwstr>Aktivweg 5/10</vt:lpwstr>
  </property>
  <property fmtid="{D5CDD505-2E9C-101B-9397-08002B2CF9AE}" pid="5" name="FSC#LKOOEDOK@1000.3800:EigentuemerPostort">
    <vt:lpwstr>4222 St. Georgen an der Gusen</vt:lpwstr>
  </property>
  <property fmtid="{D5CDD505-2E9C-101B-9397-08002B2CF9AE}" pid="6" name="FSC#LKOOEDOK@1000.3800:Objektname">
    <vt:lpwstr>Wertfortschreibungsrechner Kleinwald_2021_Version_b</vt:lpwstr>
  </property>
  <property fmtid="{D5CDD505-2E9C-101B-9397-08002B2CF9AE}" pid="7" name="FSC#LKOOEDOK@1000.3800:Betreff">
    <vt:lpwstr/>
  </property>
  <property fmtid="{D5CDD505-2E9C-101B-9397-08002B2CF9AE}" pid="8" name="FSC#LKOOEDOK@1000.3800:Gruppe">
    <vt:lpwstr>A-FW (Abt Forst- und Holzwirtschaft)</vt:lpwstr>
  </property>
  <property fmtid="{D5CDD505-2E9C-101B-9397-08002B2CF9AE}" pid="9" name="FSC#LKOOEDOK@1000.3800:EigentuemerTelefon">
    <vt:lpwstr>+43 (50) 6902-1432</vt:lpwstr>
  </property>
  <property fmtid="{D5CDD505-2E9C-101B-9397-08002B2CF9AE}" pid="10" name="FSC#LKOOEDOK@1000.3800:Versionsnummer">
    <vt:lpwstr>1</vt:lpwstr>
  </property>
  <property fmtid="{D5CDD505-2E9C-101B-9397-08002B2CF9AE}" pid="11" name="FSC#LKOOEDOK@1000.3800:EigentuemerName">
    <vt:lpwstr>DI Gerald Buchberger</vt:lpwstr>
  </property>
  <property fmtid="{D5CDD505-2E9C-101B-9397-08002B2CF9AE}" pid="12" name="FSC#LKOOEDOK@1000.3800:EigentuemerMaNr">
    <vt:lpwstr>1389</vt:lpwstr>
  </property>
  <property fmtid="{D5CDD505-2E9C-101B-9397-08002B2CF9AE}" pid="13" name="FSC#LKOOEDOK@1000.3800:EigentuemerEMail">
    <vt:lpwstr>Gerald.Buchberger@LK-OOE.AT</vt:lpwstr>
  </property>
  <property fmtid="{D5CDD505-2E9C-101B-9397-08002B2CF9AE}" pid="14" name="FSC#LKOOEDOK@1000.3800:EigentuemerPersonEMail">
    <vt:lpwstr>Gerald.Buchberger@LK-OOE.AT</vt:lpwstr>
  </property>
  <property fmtid="{D5CDD505-2E9C-101B-9397-08002B2CF9AE}" pid="15" name="FSC#LKOOEDOK@1000.3800:DstTelefon">
    <vt:lpwstr>+43 (50) 6902-1434</vt:lpwstr>
  </property>
  <property fmtid="{D5CDD505-2E9C-101B-9397-08002B2CF9AE}" pid="16" name="FSC#LKOOEDOK@1000.3800:DstPostort">
    <vt:lpwstr>4021 Linz</vt:lpwstr>
  </property>
  <property fmtid="{D5CDD505-2E9C-101B-9397-08002B2CF9AE}" pid="17" name="FSC#LKOOEDOK@1000.3800:DstOrt">
    <vt:lpwstr>Linz</vt:lpwstr>
  </property>
  <property fmtid="{D5CDD505-2E9C-101B-9397-08002B2CF9AE}" pid="18" name="FSC#LKOOEDOK@1000.3800:DstOrtKurz">
    <vt:lpwstr>Linz</vt:lpwstr>
  </property>
  <property fmtid="{D5CDD505-2E9C-101B-9397-08002B2CF9AE}" pid="19" name="FSC#LKOOEDOK@1000.3800:DstName">
    <vt:lpwstr>Forst und Bioenergie</vt:lpwstr>
  </property>
  <property fmtid="{D5CDD505-2E9C-101B-9397-08002B2CF9AE}" pid="20" name="FSC#LKOOEDOK@1000.3800:DstFax">
    <vt:lpwstr>+43 (50) 6902-91434</vt:lpwstr>
  </property>
  <property fmtid="{D5CDD505-2E9C-101B-9397-08002B2CF9AE}" pid="21" name="FSC#LKOOEDOK@1000.3800:DstEMail">
    <vt:lpwstr>forst@lk-ooe.at</vt:lpwstr>
  </property>
  <property fmtid="{D5CDD505-2E9C-101B-9397-08002B2CF9AE}" pid="22" name="FSC#LKOOEDOK@1000.3800:DstAnschrift">
    <vt:lpwstr>Auf der Gugl 3</vt:lpwstr>
  </property>
  <property fmtid="{D5CDD505-2E9C-101B-9397-08002B2CF9AE}" pid="23" name="FSC#LKOOEDOK@1000.3800:AenderungsID">
    <vt:lpwstr>lk-ooe\buchbge</vt:lpwstr>
  </property>
  <property fmtid="{D5CDD505-2E9C-101B-9397-08002B2CF9AE}" pid="24" name="FSC#LKOOEDOK@1000.3800:EigentuemerID">
    <vt:lpwstr>lk-ooe\buchbge</vt:lpwstr>
  </property>
  <property fmtid="{D5CDD505-2E9C-101B-9397-08002B2CF9AE}" pid="25" name="FSC#LKOOEDOK@1000.3800:KundeName">
    <vt:lpwstr/>
  </property>
  <property fmtid="{D5CDD505-2E9C-101B-9397-08002B2CF9AE}" pid="26" name="FSC#LKOOEDOK@1000.3800:KundeStrasse">
    <vt:lpwstr/>
  </property>
  <property fmtid="{D5CDD505-2E9C-101B-9397-08002B2CF9AE}" pid="27" name="FSC#LKOOEDOK@1000.3800:KundeOrt">
    <vt:lpwstr/>
  </property>
  <property fmtid="{D5CDD505-2E9C-101B-9397-08002B2CF9AE}" pid="28" name="FSC#LKOOEDOK@1000.3800:AenderungsDatum">
    <vt:lpwstr>12-04-2021</vt:lpwstr>
  </property>
  <property fmtid="{D5CDD505-2E9C-101B-9397-08002B2CF9AE}" pid="29" name="FSC#LKOOEDOK@1000.3800:Adresse">
    <vt:lpwstr>COO.1000.3800.7.7798803</vt:lpwstr>
  </property>
  <property fmtid="{D5CDD505-2E9C-101B-9397-08002B2CF9AE}" pid="30" name="FSC#LKOOEDOK@1000.3800:KundeGrussformel">
    <vt:lpwstr>Sehr geehrte Damen und Herren</vt:lpwstr>
  </property>
  <property fmtid="{D5CDD505-2E9C-101B-9397-08002B2CF9AE}" pid="31" name="FSC#LKOOEDOK@1000.3800:KundeAnschrift">
    <vt:lpwstr/>
  </property>
  <property fmtid="{D5CDD505-2E9C-101B-9397-08002B2CF9AE}" pid="32" name="FSC#LKOOEDOK@1000.3800:KundeTelefon">
    <vt:lpwstr/>
  </property>
  <property fmtid="{D5CDD505-2E9C-101B-9397-08002B2CF9AE}" pid="33" name="FSC#LKOOEDOK@1000.3800:KundeEmail">
    <vt:lpwstr/>
  </property>
  <property fmtid="{D5CDD505-2E9C-101B-9397-08002B2CF9AE}" pid="34" name="FSC#LKOOEDOK@1000.3800:Kategorie">
    <vt:lpwstr/>
  </property>
  <property fmtid="{D5CDD505-2E9C-101B-9397-08002B2CF9AE}" pid="35" name="FSC#LKOOEDOK@1000.3800:Titel">
    <vt:lpwstr/>
  </property>
  <property fmtid="{D5CDD505-2E9C-101B-9397-08002B2CF9AE}" pid="36" name="FSC#LKOOEDOK@1000.3800:Thema">
    <vt:lpwstr/>
  </property>
  <property fmtid="{D5CDD505-2E9C-101B-9397-08002B2CF9AE}" pid="37" name="FSC#LKOOEDOK@1000.3800:DatumVorlage">
    <vt:lpwstr/>
  </property>
  <property fmtid="{D5CDD505-2E9C-101B-9397-08002B2CF9AE}" pid="38" name="FSC#LKOOEDOK@1000.3800:Bereich">
    <vt:lpwstr/>
  </property>
  <property fmtid="{D5CDD505-2E9C-101B-9397-08002B2CF9AE}" pid="39" name="FSC#LKOOEDOK@1000.3800:Stichworte">
    <vt:lpwstr/>
  </property>
  <property fmtid="{D5CDD505-2E9C-101B-9397-08002B2CF9AE}" pid="40" name="FSC#LKOOEDOK@1000.3800:Kommentar">
    <vt:lpwstr/>
  </property>
  <property fmtid="{D5CDD505-2E9C-101B-9397-08002B2CF9AE}" pid="41" name="FSC#LKOOEDOK@1000.3800:ProduktEbene4">
    <vt:lpwstr/>
  </property>
  <property fmtid="{D5CDD505-2E9C-101B-9397-08002B2CF9AE}" pid="42" name="FSC#LKOOEDOK@1000.3800:Geburtsdatum">
    <vt:lpwstr/>
  </property>
  <property fmtid="{D5CDD505-2E9C-101B-9397-08002B2CF9AE}" pid="43" name="FSC#LKOOEDOK@1000.3800:Sozialversicherungsnummer">
    <vt:lpwstr/>
  </property>
  <property fmtid="{D5CDD505-2E9C-101B-9397-08002B2CF9AE}" pid="44" name="FSC#LKOOEDOK@1000.3800:KundeMobil">
    <vt:lpwstr/>
  </property>
  <property fmtid="{D5CDD505-2E9C-101B-9397-08002B2CF9AE}" pid="45" name="FSC#LKOOEDOK@1000.3800:KundeBNR">
    <vt:lpwstr/>
  </property>
  <property fmtid="{D5CDD505-2E9C-101B-9397-08002B2CF9AE}" pid="46" name="FSC#LKOOEDOK@1000.3800:KundeHomepage">
    <vt:lpwstr/>
  </property>
  <property fmtid="{D5CDD505-2E9C-101B-9397-08002B2CF9AE}" pid="47" name="FSC#COOELAK@1.1001:Subject">
    <vt:lpwstr/>
  </property>
  <property fmtid="{D5CDD505-2E9C-101B-9397-08002B2CF9AE}" pid="48" name="FSC#COOELAK@1.1001:Owner">
    <vt:lpwstr>Buchberger Gerald, DI</vt:lpwstr>
  </property>
  <property fmtid="{D5CDD505-2E9C-101B-9397-08002B2CF9AE}" pid="49" name="FSC#COOSYSTEM@1.1:Container">
    <vt:lpwstr>COO.1000.3800.7.7798803</vt:lpwstr>
  </property>
  <property fmtid="{D5CDD505-2E9C-101B-9397-08002B2CF9AE}" pid="50" name="FSC#FSCFOLIO@1.1001:docpropproject">
    <vt:lpwstr/>
  </property>
  <property fmtid="{D5CDD505-2E9C-101B-9397-08002B2CF9AE}" pid="51" name="FSC#LKOOEDOK@1000.3800:CurrDateTime">
    <vt:lpwstr>12.04.2021 14:23:12</vt:lpwstr>
  </property>
  <property fmtid="{D5CDD505-2E9C-101B-9397-08002B2CF9AE}" pid="52" name="FSC#LKOOEDOK@1000.3800:AuftragNummer">
    <vt:lpwstr/>
  </property>
  <property fmtid="{D5CDD505-2E9C-101B-9397-08002B2CF9AE}" pid="53" name="FSC#COOELAK@1.1001:CreatedAt">
    <vt:lpwstr>12.04.2021</vt:lpwstr>
  </property>
</Properties>
</file>