
<file path=[Content_Types].xml><?xml version="1.0" encoding="utf-8"?>
<Types xmlns="http://schemas.openxmlformats.org/package/2006/content-types">
  <Default Extension="bin" ContentType="application/vnd.openxmlformats-officedocument.spreadsheetml.printerSettings"/>
  <Default Extension="im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DieseArbeitsmappe"/>
  <mc:AlternateContent xmlns:mc="http://schemas.openxmlformats.org/markup-compatibility/2006">
    <mc:Choice Requires="x15">
      <x15ac:absPath xmlns:x15ac="http://schemas.microsoft.com/office/spreadsheetml/2010/11/ac" url="C:\Users\harald.hebenstreit\Desktop\"/>
    </mc:Choice>
  </mc:AlternateContent>
  <xr:revisionPtr revIDLastSave="0" documentId="13_ncr:1_{9C2A9991-525F-4ECB-A158-614BA2F3D6CB}" xr6:coauthVersionLast="47" xr6:coauthVersionMax="47" xr10:uidLastSave="{00000000-0000-0000-0000-000000000000}"/>
  <bookViews>
    <workbookView xWindow="-28920" yWindow="-120" windowWidth="29040" windowHeight="15720" activeTab="5" xr2:uid="{00000000-000D-0000-FFFF-FFFF00000000}"/>
  </bookViews>
  <sheets>
    <sheet name="Info" sheetId="19" r:id="rId1"/>
    <sheet name="Grunddaten" sheetId="20" r:id="rId2"/>
    <sheet name="Aufnahmeblatt" sheetId="14" r:id="rId3"/>
    <sheet name="Ergebnisblatt" sheetId="17" r:id="rId4"/>
    <sheet name="Fegeschäden" sheetId="21" r:id="rId5"/>
    <sheet name="Formulardaten_Preise" sheetId="3" r:id="rId6"/>
  </sheets>
  <definedNames>
    <definedName name="_xlnm.Print_Area" localSheetId="2">Aufnahmeblatt!$A$1:$R$60</definedName>
    <definedName name="_xlnm.Print_Area" localSheetId="3">Ergebnisblatt!$A$1:$M$31</definedName>
    <definedName name="_xlnm.Print_Area" localSheetId="1">Grunddaten!$A$1:$M$60</definedName>
    <definedName name="_xlnm.Print_Titles" localSheetId="2">Aufnahmeblatt!$6:$8</definedName>
    <definedName name="_xlnm.Print_Titles" localSheetId="3">Ergebnisblatt!$6:$8</definedName>
    <definedName name="_xlnm.Print_Titles" localSheetId="1">Grunddaten!$7:$8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7" l="1"/>
  <c r="I12" i="17" s="1"/>
  <c r="E16" i="3" l="1"/>
  <c r="F16" i="3" s="1"/>
  <c r="C16" i="3" l="1"/>
  <c r="D16" i="3" s="1"/>
  <c r="K6" i="17"/>
  <c r="I6" i="17"/>
  <c r="G6" i="17"/>
  <c r="E6" i="17"/>
  <c r="C6" i="17"/>
  <c r="C13" i="17" s="1"/>
  <c r="K7" i="17"/>
  <c r="K12" i="17" s="1"/>
  <c r="G7" i="17"/>
  <c r="G12" i="17" s="1"/>
  <c r="E7" i="17"/>
  <c r="E12" i="17" s="1"/>
  <c r="C7" i="17"/>
  <c r="C12" i="17" l="1"/>
  <c r="K2" i="21"/>
  <c r="R7" i="14"/>
  <c r="L9" i="21" l="1"/>
  <c r="L8" i="21"/>
  <c r="J9" i="21"/>
  <c r="J8" i="21"/>
  <c r="F9" i="21"/>
  <c r="F8" i="21"/>
  <c r="B12" i="21"/>
  <c r="H8" i="21"/>
  <c r="H9" i="21"/>
  <c r="H7" i="21"/>
  <c r="J7" i="21"/>
  <c r="L7" i="21"/>
  <c r="F7" i="21"/>
  <c r="D9" i="21"/>
  <c r="D8" i="21"/>
  <c r="D7" i="21"/>
  <c r="C10" i="21" l="1"/>
  <c r="C11" i="21" s="1"/>
  <c r="K10" i="21"/>
  <c r="K11" i="21" s="1"/>
  <c r="G10" i="21"/>
  <c r="G11" i="21" s="1"/>
  <c r="I10" i="21"/>
  <c r="I11" i="21" s="1"/>
  <c r="E10" i="21"/>
  <c r="E11" i="21" s="1"/>
  <c r="C4" i="21"/>
  <c r="C3" i="21"/>
  <c r="C2" i="21"/>
  <c r="C3" i="17" l="1"/>
  <c r="C4" i="17"/>
  <c r="K3" i="17"/>
  <c r="N3" i="17" s="1"/>
  <c r="K2" i="17"/>
  <c r="C2" i="17"/>
  <c r="P3" i="14"/>
  <c r="P2" i="14"/>
  <c r="D3" i="14"/>
  <c r="D4" i="14"/>
  <c r="D2" i="14"/>
  <c r="D8" i="20" l="1"/>
  <c r="E8" i="20" l="1"/>
  <c r="F8" i="20"/>
  <c r="H8" i="20" s="1"/>
  <c r="D9" i="17"/>
  <c r="E9" i="17"/>
  <c r="F9" i="17"/>
  <c r="G9" i="17"/>
  <c r="H9" i="17"/>
  <c r="I9" i="17"/>
  <c r="I14" i="17" s="1"/>
  <c r="J9" i="17"/>
  <c r="K9" i="17"/>
  <c r="K14" i="17" s="1"/>
  <c r="L9" i="17"/>
  <c r="C9" i="17"/>
  <c r="B17" i="17"/>
  <c r="E61" i="14" l="1"/>
  <c r="G61" i="14"/>
  <c r="H61" i="14"/>
  <c r="J61" i="14"/>
  <c r="K61" i="14"/>
  <c r="M61" i="14"/>
  <c r="N61" i="14"/>
  <c r="P61" i="14"/>
  <c r="Q61" i="14"/>
  <c r="D61" i="14"/>
  <c r="S10" i="14" l="1"/>
  <c r="E59" i="14" l="1"/>
  <c r="G59" i="14"/>
  <c r="H59" i="14"/>
  <c r="J59" i="14"/>
  <c r="K59" i="14"/>
  <c r="M59" i="14"/>
  <c r="N59" i="14"/>
  <c r="P59" i="14"/>
  <c r="Q59" i="14"/>
  <c r="D59" i="14"/>
  <c r="A2" i="3" l="1"/>
  <c r="G13" i="17" l="1"/>
  <c r="G10" i="17"/>
  <c r="K10" i="17"/>
  <c r="K11" i="17" s="1"/>
  <c r="K13" i="17"/>
  <c r="I10" i="17"/>
  <c r="I11" i="17" s="1"/>
  <c r="I13" i="17"/>
  <c r="M7" i="17"/>
  <c r="G11" i="17" l="1"/>
  <c r="G14" i="17" s="1"/>
  <c r="E10" i="17"/>
  <c r="C10" i="17"/>
  <c r="C11" i="17" s="1"/>
  <c r="E11" i="17" l="1"/>
  <c r="E14" i="17" s="1"/>
  <c r="E12" i="3"/>
  <c r="E13" i="3"/>
  <c r="E14" i="3"/>
  <c r="E15" i="3"/>
  <c r="E10" i="3"/>
  <c r="E8" i="3"/>
  <c r="C15" i="3" l="1"/>
  <c r="D15" i="3" s="1"/>
  <c r="F15" i="3"/>
  <c r="C14" i="3"/>
  <c r="D14" i="3" s="1"/>
  <c r="F14" i="3"/>
  <c r="C13" i="3"/>
  <c r="D13" i="3" s="1"/>
  <c r="F13" i="3"/>
  <c r="C12" i="3"/>
  <c r="D12" i="3" s="1"/>
  <c r="F12" i="3"/>
  <c r="C10" i="3"/>
  <c r="D10" i="3" s="1"/>
  <c r="F10" i="3"/>
  <c r="C8" i="3"/>
  <c r="D8" i="3" s="1"/>
  <c r="F8" i="3"/>
  <c r="E4" i="3"/>
  <c r="F4" i="3" s="1"/>
  <c r="E7" i="3"/>
  <c r="F7" i="3" s="1"/>
  <c r="E5" i="3"/>
  <c r="F5" i="3" s="1"/>
  <c r="E6" i="3"/>
  <c r="F6" i="3" s="1"/>
  <c r="E11" i="3"/>
  <c r="F11" i="3" s="1"/>
  <c r="E9" i="3"/>
  <c r="F9" i="3" s="1"/>
  <c r="E3" i="3"/>
  <c r="F3" i="3" s="1"/>
  <c r="C9" i="3" l="1"/>
  <c r="C11" i="3"/>
  <c r="C6" i="3"/>
  <c r="C5" i="3"/>
  <c r="C7" i="3"/>
  <c r="C4" i="3"/>
  <c r="E13" i="17" s="1"/>
  <c r="C3" i="3"/>
  <c r="C14" i="17" s="1"/>
  <c r="C15" i="17" l="1"/>
  <c r="C16" i="17" s="1"/>
  <c r="D4" i="3"/>
  <c r="D7" i="3"/>
  <c r="D5" i="3"/>
  <c r="D6" i="3"/>
  <c r="D11" i="3"/>
  <c r="D9" i="3"/>
  <c r="D3" i="3"/>
</calcChain>
</file>

<file path=xl/sharedStrings.xml><?xml version="1.0" encoding="utf-8"?>
<sst xmlns="http://schemas.openxmlformats.org/spreadsheetml/2006/main" count="133" uniqueCount="75">
  <si>
    <t>Baumart</t>
  </si>
  <si>
    <t>Baumarten</t>
  </si>
  <si>
    <t>Fichte</t>
  </si>
  <si>
    <t>Lärche</t>
  </si>
  <si>
    <t>Tanne</t>
  </si>
  <si>
    <t>Douglasie</t>
  </si>
  <si>
    <t>Eiche</t>
  </si>
  <si>
    <t>n</t>
  </si>
  <si>
    <t>Schaden/ha</t>
  </si>
  <si>
    <t>Sortiment 1</t>
  </si>
  <si>
    <t>Sortiment 2</t>
  </si>
  <si>
    <t>Sortiment 3</t>
  </si>
  <si>
    <t>Sortiment 4</t>
  </si>
  <si>
    <t>Weiß- und Schwarzkiefer</t>
  </si>
  <si>
    <t>Berg- und Spitzahorn</t>
  </si>
  <si>
    <t>Hainbuche</t>
  </si>
  <si>
    <t>Rotbuche</t>
  </si>
  <si>
    <t>Schwarz- und Grauerle</t>
  </si>
  <si>
    <t>Robinie</t>
  </si>
  <si>
    <t>Wildkirsche</t>
  </si>
  <si>
    <t>Winterlinde</t>
  </si>
  <si>
    <t>Verbissprozent</t>
  </si>
  <si>
    <t>Probeflächen-Nr.</t>
  </si>
  <si>
    <t>U</t>
  </si>
  <si>
    <t>V</t>
  </si>
  <si>
    <t>-</t>
  </si>
  <si>
    <t>Datum:</t>
  </si>
  <si>
    <t>Erheber:</t>
  </si>
  <si>
    <t>Waldort:</t>
  </si>
  <si>
    <t>Waldeigentümer:</t>
  </si>
  <si>
    <t>∑</t>
  </si>
  <si>
    <t>U...unverbissen
V...verbissen</t>
  </si>
  <si>
    <t>Anzahl / ha</t>
  </si>
  <si>
    <t>BA-Anteil VJ-
Ziel [Zehntel]</t>
  </si>
  <si>
    <t>Fläche [ha]:</t>
  </si>
  <si>
    <r>
      <rPr>
        <b/>
        <sz val="16"/>
        <color rgb="FF007E46"/>
        <rFont val="Calibri"/>
        <family val="2"/>
        <scheme val="minor"/>
      </rPr>
      <t>Aufnahmeblatt zur Verbissschadensbewertung</t>
    </r>
    <r>
      <rPr>
        <sz val="14"/>
        <rFont val="Calibri"/>
        <family val="2"/>
        <scheme val="minor"/>
      </rPr>
      <t xml:space="preserve">
</t>
    </r>
    <r>
      <rPr>
        <sz val="10"/>
        <rFont val="Calibri"/>
        <family val="2"/>
        <scheme val="minor"/>
      </rPr>
      <t>gemäß der NÖ JVO</t>
    </r>
  </si>
  <si>
    <t>Anzahl / ha
 gesamt</t>
  </si>
  <si>
    <t>PF-Größe=</t>
  </si>
  <si>
    <t>m²</t>
  </si>
  <si>
    <t>Schaden / ha
je BA</t>
  </si>
  <si>
    <t>Grundschadens
wert</t>
  </si>
  <si>
    <t>Grundschadenswert/Pflanze</t>
  </si>
  <si>
    <r>
      <rPr>
        <b/>
        <sz val="16"/>
        <color rgb="FF007E46"/>
        <rFont val="Calibri"/>
        <family val="2"/>
        <scheme val="minor"/>
      </rPr>
      <t>Ergebnisblatt zur Verbissschadensbewertung</t>
    </r>
    <r>
      <rPr>
        <sz val="14"/>
        <rFont val="Calibri"/>
        <family val="2"/>
        <scheme val="minor"/>
      </rPr>
      <t xml:space="preserve">
</t>
    </r>
    <r>
      <rPr>
        <sz val="10"/>
        <rFont val="Calibri"/>
        <family val="2"/>
        <scheme val="minor"/>
      </rPr>
      <t>gemäß der NÖ JVO</t>
    </r>
  </si>
  <si>
    <t>Wenn keine Pflanze auf der Probefläche vorhanden ist, bitte 0 eintragen!</t>
  </si>
  <si>
    <t>SOLL-Anzahl / ha</t>
  </si>
  <si>
    <t>Pauschaliert:</t>
  </si>
  <si>
    <t>Bitte Häckchen setzen, wenn der geschädigte ein pauschalierter Land- und Forstwirt ist.</t>
  </si>
  <si>
    <t>Schaden / ha</t>
  </si>
  <si>
    <t>Schaden gesamt</t>
  </si>
  <si>
    <t>Flächengröße[ha]</t>
  </si>
  <si>
    <t>Probeflächenabstand [m]</t>
  </si>
  <si>
    <r>
      <rPr>
        <b/>
        <sz val="16"/>
        <color rgb="FF007E46"/>
        <rFont val="Calibri"/>
        <family val="2"/>
        <scheme val="minor"/>
      </rPr>
      <t>Probeflächenanlage auf der Erhebungsfläche</t>
    </r>
    <r>
      <rPr>
        <sz val="14"/>
        <rFont val="Calibri"/>
        <family val="2"/>
        <scheme val="minor"/>
      </rPr>
      <t xml:space="preserve">
</t>
    </r>
    <r>
      <rPr>
        <sz val="10"/>
        <rFont val="Calibri"/>
        <family val="2"/>
        <scheme val="minor"/>
      </rPr>
      <t>gemäß der NÖ JVO</t>
    </r>
  </si>
  <si>
    <t>Es wird von den Landwirtschaftskammer keinerlei Haftung  bezüglich Softwareproblemen und Berechnungsfehler  übernommen. Trotz sorgfältiger Prüfung aller Tabellen und Rechnungsschritte sind Fehler nicht ausgeschlossen, das Ergebnis ist ohne Gewähr, es wird keinerlei Haftung übernommen.</t>
  </si>
  <si>
    <r>
      <t xml:space="preserve">Im Arbeitsblatt </t>
    </r>
    <r>
      <rPr>
        <b/>
        <sz val="10"/>
        <rFont val="Arial"/>
        <family val="2"/>
      </rPr>
      <t>ERGEBNISBLATT</t>
    </r>
    <r>
      <rPr>
        <sz val="10"/>
        <rFont val="Arial"/>
        <family val="2"/>
      </rPr>
      <t xml:space="preserve"> kann der auf Grundlage Erhebungen basierende Schadensbetrag abgelesen werden.</t>
    </r>
  </si>
  <si>
    <t>Blattschutz:</t>
  </si>
  <si>
    <t>Programmbeschreibung:</t>
  </si>
  <si>
    <t xml:space="preserve">Zellen die nicht der Eingabe dienen sind gesperrt, damit Daten, Berechnungsformeln und Verknüpfungen geschützt sind. </t>
  </si>
  <si>
    <r>
      <t xml:space="preserve">Das Arbeitsblatt </t>
    </r>
    <r>
      <rPr>
        <b/>
        <sz val="10"/>
        <rFont val="Arial"/>
        <family val="2"/>
      </rPr>
      <t>AUFNAHMEBLATT</t>
    </r>
    <r>
      <rPr>
        <sz val="10"/>
        <rFont val="Arial"/>
        <family val="2"/>
      </rPr>
      <t xml:space="preserve"> soll bei den Erhebungen auf der Schadensfläche zum Eintragen der Ergebnisse auf der Porbefläche herangezogen werden. Nach Abschluss der Erhebungen auf der Schadensläche müssen die Daten in das Arbeitsblatt Aufnahmeblatt übertragen werden, damit der Schaden errechnet werden kann. </t>
    </r>
  </si>
  <si>
    <t>Nutzungshinweis:</t>
  </si>
  <si>
    <t>Dieses Excel-Programm berechnet gemäß der geltendenen NÖ - Landesjagdverordnung, den durch Wildverbiss verursachten  Wildschaden.</t>
  </si>
  <si>
    <t>Anzahl
Probeflächen</t>
  </si>
  <si>
    <t>This work is licensed under a Creative Commons Attribution-NonCommercial-ShareAlike 4.0 International License.</t>
  </si>
  <si>
    <r>
      <rPr>
        <b/>
        <sz val="16"/>
        <color rgb="FF007E46"/>
        <rFont val="Calibri"/>
        <family val="2"/>
        <scheme val="minor"/>
      </rPr>
      <t>Verbissschadensbewertung</t>
    </r>
    <r>
      <rPr>
        <sz val="14"/>
        <rFont val="Calibri"/>
        <family val="2"/>
        <scheme val="minor"/>
      </rPr>
      <t xml:space="preserve">
</t>
    </r>
    <r>
      <rPr>
        <sz val="10"/>
        <rFont val="Calibri"/>
        <family val="2"/>
        <scheme val="minor"/>
      </rPr>
      <t>gemäß der NÖ JVO 
Version 1/2016</t>
    </r>
  </si>
  <si>
    <r>
      <t xml:space="preserve">Das Arbeitsblatt </t>
    </r>
    <r>
      <rPr>
        <b/>
        <sz val="10"/>
        <rFont val="Arial"/>
        <family val="2"/>
      </rPr>
      <t>ERHEBUNGSFLÄCHE</t>
    </r>
    <r>
      <rPr>
        <sz val="10"/>
        <rFont val="Arial"/>
        <family val="2"/>
      </rPr>
      <t xml:space="preserve"> dient zur Eingabe der Grunddaten und zur Ermittlung  der schadensflächengrößeabhängigen Anzahl der Probeflächen und Probeflächenpunktabstände.</t>
    </r>
  </si>
  <si>
    <r>
      <rPr>
        <b/>
        <sz val="16"/>
        <color rgb="FF007E46"/>
        <rFont val="Calibri"/>
        <family val="2"/>
        <scheme val="minor"/>
      </rPr>
      <t>Fegeschadensbewertung</t>
    </r>
    <r>
      <rPr>
        <sz val="14"/>
        <rFont val="Calibri"/>
        <family val="2"/>
        <scheme val="minor"/>
      </rPr>
      <t xml:space="preserve">
</t>
    </r>
    <r>
      <rPr>
        <sz val="10"/>
        <rFont val="Calibri"/>
        <family val="2"/>
        <scheme val="minor"/>
      </rPr>
      <t>gemäß der NÖ JVO</t>
    </r>
  </si>
  <si>
    <t>Anzahl gefegter Pflanzen Wuchsklasse 1</t>
  </si>
  <si>
    <t>Anzahl gefegter Pflanzen Wuchsklasse 2</t>
  </si>
  <si>
    <t>Anzahl gefegter Pflanzen Wuchsklasse 3</t>
  </si>
  <si>
    <t>Nettoschaden</t>
  </si>
  <si>
    <t>2/3 OH</t>
  </si>
  <si>
    <t>2x Referenzwert</t>
  </si>
  <si>
    <r>
      <rPr>
        <sz val="10"/>
        <rFont val="Calibri"/>
        <family val="2"/>
      </rPr>
      <t>Ø</t>
    </r>
    <r>
      <rPr>
        <sz val="10"/>
        <rFont val="Arial"/>
        <family val="2"/>
      </rPr>
      <t xml:space="preserve"> Pflanzenpreis = Refrenzwert</t>
    </r>
  </si>
  <si>
    <t>Elsbeere/Speierling</t>
  </si>
  <si>
    <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</si>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</sst>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Red]0.00"/>
  </numFmts>
  <fonts count="26" x14ac:knownFonts="1">
    <font>
      <sz val="10"/>
      <name val="Arial"/>
    </font>
    <font>
      <sz val="10"/>
      <name val="Arial"/>
      <family val="2"/>
    </font>
    <font>
      <sz val="10"/>
      <name val="Arial"/>
      <family val="2"/>
    </font>
    <font>
      <sz val="11"/>
      <name val="Calibri"/>
      <family val="2"/>
    </font>
    <font>
      <sz val="11"/>
      <name val="Calibri"/>
      <family val="2"/>
      <scheme val="minor"/>
    </font>
    <font>
      <sz val="18"/>
      <name val="Calibri"/>
      <family val="2"/>
      <scheme val="minor"/>
    </font>
    <font>
      <sz val="10"/>
      <name val="Calibri"/>
      <family val="2"/>
      <scheme val="minor"/>
    </font>
    <font>
      <sz val="12"/>
      <name val="Calibri"/>
      <family val="2"/>
      <scheme val="minor"/>
    </font>
    <font>
      <sz val="14"/>
      <name val="Calibri"/>
      <family val="2"/>
      <scheme val="minor"/>
    </font>
    <font>
      <b/>
      <sz val="16"/>
      <color rgb="FF007E46"/>
      <name val="Calibri"/>
      <family val="2"/>
      <scheme val="minor"/>
    </font>
    <font>
      <sz val="11"/>
      <color theme="0"/>
      <name val="Calibri"/>
      <family val="2"/>
      <scheme val="minor"/>
    </font>
    <font>
      <sz val="10"/>
      <name val="Calibri"/>
      <family val="2"/>
    </font>
    <font>
      <b/>
      <sz val="14"/>
      <color rgb="FF007E46"/>
      <name val="Calibri"/>
      <family val="2"/>
      <scheme val="minor"/>
    </font>
    <font>
      <sz val="14"/>
      <color theme="0"/>
      <name val="Calibri"/>
      <family val="2"/>
      <scheme val="minor"/>
    </font>
    <font>
      <sz val="18"/>
      <color theme="0"/>
      <name val="Calibri"/>
      <family val="2"/>
      <scheme val="minor"/>
    </font>
    <font>
      <b/>
      <sz val="11"/>
      <color rgb="FF007E46"/>
      <name val="Calibri"/>
      <family val="2"/>
      <scheme val="minor"/>
    </font>
    <font>
      <b/>
      <sz val="11"/>
      <color rgb="FFC00000"/>
      <name val="Calibri"/>
      <family val="2"/>
      <scheme val="minor"/>
    </font>
    <font>
      <b/>
      <sz val="14"/>
      <color rgb="FFC00000"/>
      <name val="Calibri"/>
      <family val="2"/>
      <scheme val="minor"/>
    </font>
    <font>
      <sz val="11"/>
      <name val="Arial"/>
      <family val="2"/>
    </font>
    <font>
      <b/>
      <sz val="10"/>
      <name val="Arial"/>
      <family val="2"/>
    </font>
    <font>
      <b/>
      <u/>
      <sz val="10"/>
      <name val="Arial"/>
      <family val="2"/>
    </font>
    <font>
      <u/>
      <sz val="10"/>
      <color theme="10"/>
      <name val="Arial"/>
      <family val="2"/>
    </font>
    <font>
      <sz val="8"/>
      <name val="Calibri"/>
      <family val="2"/>
      <scheme val="minor"/>
    </font>
    <font>
      <sz val="9"/>
      <name val="Calibri"/>
      <family val="2"/>
      <scheme val="minor"/>
    </font>
    <font>
      <b/>
      <sz val="9"/>
      <color rgb="FF007E46"/>
      <name val="Calibri"/>
      <family val="2"/>
      <scheme val="minor"/>
    </font>
    <font>
      <b/>
      <sz val="9"/>
      <color rgb="FFC0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lightUp">
        <fgColor theme="0" tint="-0.14996795556505021"/>
        <bgColor theme="0" tint="-4.9989318521683403E-2"/>
      </patternFill>
    </fill>
    <fill>
      <patternFill patternType="solid">
        <fgColor theme="0"/>
        <bgColor indexed="64"/>
      </patternFill>
    </fill>
  </fills>
  <borders count="62">
    <border>
      <left/>
      <right/>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s>
  <cellStyleXfs count="4">
    <xf numFmtId="0" fontId="0" fillId="0" borderId="0"/>
    <xf numFmtId="9" fontId="2" fillId="0" borderId="0" applyFont="0" applyFill="0" applyBorder="0" applyAlignment="0" applyProtection="0"/>
    <xf numFmtId="0" fontId="1" fillId="0" borderId="0"/>
    <xf numFmtId="0" fontId="21" fillId="0" borderId="0" applyNumberFormat="0" applyFill="0" applyBorder="0" applyAlignment="0" applyProtection="0"/>
  </cellStyleXfs>
  <cellXfs count="245">
    <xf numFmtId="0" fontId="0" fillId="0" borderId="0" xfId="0"/>
    <xf numFmtId="0" fontId="1" fillId="0" borderId="0" xfId="0" applyFont="1"/>
    <xf numFmtId="165" fontId="0" fillId="0" borderId="0" xfId="0" applyNumberFormat="1"/>
    <xf numFmtId="1" fontId="0" fillId="0" borderId="0" xfId="0" applyNumberFormat="1"/>
    <xf numFmtId="2" fontId="0" fillId="0" borderId="0" xfId="0" applyNumberFormat="1"/>
    <xf numFmtId="0" fontId="0" fillId="0" borderId="1" xfId="0" applyBorder="1"/>
    <xf numFmtId="0" fontId="1" fillId="0" borderId="0" xfId="0" quotePrefix="1" applyFont="1"/>
    <xf numFmtId="0" fontId="4" fillId="0" borderId="21" xfId="0" applyFont="1" applyBorder="1" applyAlignment="1">
      <alignment horizontal="center" vertical="center"/>
    </xf>
    <xf numFmtId="0" fontId="4" fillId="2" borderId="20" xfId="0" applyFont="1" applyFill="1" applyBorder="1" applyAlignment="1">
      <alignment horizontal="center" vertical="center"/>
    </xf>
    <xf numFmtId="0" fontId="4" fillId="0" borderId="20" xfId="0" applyFont="1" applyBorder="1" applyAlignment="1">
      <alignment horizontal="center" vertical="center"/>
    </xf>
    <xf numFmtId="0" fontId="4" fillId="2" borderId="16" xfId="0" applyFont="1" applyFill="1" applyBorder="1" applyAlignment="1">
      <alignment horizontal="center" vertical="center"/>
    </xf>
    <xf numFmtId="0" fontId="4" fillId="0" borderId="20" xfId="0" applyFont="1" applyBorder="1" applyAlignment="1">
      <alignment horizontal="center" vertical="center" wrapText="1"/>
    </xf>
    <xf numFmtId="0" fontId="4" fillId="2" borderId="19" xfId="0" applyFont="1" applyFill="1" applyBorder="1" applyAlignment="1">
      <alignment horizontal="center" vertical="center"/>
    </xf>
    <xf numFmtId="0" fontId="4" fillId="2" borderId="16" xfId="0" applyFont="1" applyFill="1" applyBorder="1" applyAlignment="1">
      <alignment horizontal="left" vertical="center" wrapText="1" indent="1"/>
    </xf>
    <xf numFmtId="0" fontId="4" fillId="0" borderId="0" xfId="0" applyFont="1" applyAlignment="1">
      <alignment horizontal="center"/>
    </xf>
    <xf numFmtId="0" fontId="3" fillId="0" borderId="0" xfId="0" applyFont="1" applyAlignment="1">
      <alignment horizontal="center" vertical="center"/>
    </xf>
    <xf numFmtId="0" fontId="4" fillId="2" borderId="20" xfId="0" applyFont="1" applyFill="1" applyBorder="1" applyAlignment="1">
      <alignment horizontal="center" vertical="center" wrapText="1"/>
    </xf>
    <xf numFmtId="0" fontId="4" fillId="0" borderId="33" xfId="0" applyFont="1" applyBorder="1" applyAlignment="1">
      <alignment horizontal="center"/>
    </xf>
    <xf numFmtId="0" fontId="4" fillId="2" borderId="32" xfId="0" applyFont="1" applyFill="1" applyBorder="1" applyAlignment="1">
      <alignment horizontal="center" vertical="center"/>
    </xf>
    <xf numFmtId="0" fontId="4" fillId="2" borderId="15" xfId="0" applyFont="1" applyFill="1" applyBorder="1" applyAlignment="1">
      <alignment horizontal="center" vertical="center" wrapText="1"/>
    </xf>
    <xf numFmtId="0" fontId="4" fillId="2" borderId="15" xfId="0" applyFont="1" applyFill="1" applyBorder="1" applyAlignment="1">
      <alignment horizontal="center" vertical="center"/>
    </xf>
    <xf numFmtId="0" fontId="8" fillId="4" borderId="4" xfId="0" applyFont="1" applyFill="1" applyBorder="1"/>
    <xf numFmtId="0" fontId="4" fillId="4" borderId="0" xfId="0" applyFont="1" applyFill="1"/>
    <xf numFmtId="0" fontId="4" fillId="4" borderId="8" xfId="0" applyFont="1" applyFill="1" applyBorder="1"/>
    <xf numFmtId="0" fontId="5" fillId="4" borderId="0" xfId="0" applyFont="1" applyFill="1"/>
    <xf numFmtId="0" fontId="4" fillId="4" borderId="24" xfId="0" applyFont="1" applyFill="1" applyBorder="1" applyAlignment="1">
      <alignment horizontal="center" vertical="center"/>
    </xf>
    <xf numFmtId="0" fontId="4" fillId="4" borderId="0" xfId="0" applyFont="1" applyFill="1" applyAlignment="1">
      <alignment horizontal="center" vertical="center"/>
    </xf>
    <xf numFmtId="0" fontId="7" fillId="4" borderId="0" xfId="0" applyFont="1" applyFill="1" applyAlignment="1">
      <alignment horizontal="center" vertical="center"/>
    </xf>
    <xf numFmtId="0" fontId="4" fillId="4" borderId="28" xfId="0" applyFont="1" applyFill="1" applyBorder="1"/>
    <xf numFmtId="49" fontId="12" fillId="4" borderId="0" xfId="0" applyNumberFormat="1" applyFont="1" applyFill="1"/>
    <xf numFmtId="0" fontId="7" fillId="4" borderId="0" xfId="0" applyFont="1" applyFill="1"/>
    <xf numFmtId="0" fontId="4" fillId="4" borderId="2" xfId="0" applyFont="1" applyFill="1" applyBorder="1"/>
    <xf numFmtId="0" fontId="4" fillId="4" borderId="7" xfId="0" applyFont="1" applyFill="1" applyBorder="1"/>
    <xf numFmtId="0" fontId="4" fillId="4" borderId="30" xfId="0" applyFont="1" applyFill="1" applyBorder="1"/>
    <xf numFmtId="0" fontId="4" fillId="4" borderId="11" xfId="0" applyFont="1" applyFill="1" applyBorder="1"/>
    <xf numFmtId="0" fontId="4" fillId="4" borderId="34" xfId="0" applyFont="1" applyFill="1" applyBorder="1"/>
    <xf numFmtId="164" fontId="4" fillId="4" borderId="0" xfId="0" applyNumberFormat="1" applyFont="1" applyFill="1"/>
    <xf numFmtId="0" fontId="4" fillId="4" borderId="0" xfId="0" quotePrefix="1" applyFont="1" applyFill="1"/>
    <xf numFmtId="0" fontId="5" fillId="4" borderId="0" xfId="0" applyFont="1" applyFill="1" applyAlignment="1">
      <alignment horizontal="center" vertical="center" textRotation="90" shrinkToFit="1"/>
    </xf>
    <xf numFmtId="0" fontId="4" fillId="4" borderId="0" xfId="0" applyFont="1" applyFill="1" applyAlignment="1">
      <alignment horizontal="center"/>
    </xf>
    <xf numFmtId="0" fontId="4" fillId="4" borderId="0" xfId="0" applyFont="1" applyFill="1" applyAlignment="1">
      <alignment vertical="top" wrapText="1"/>
    </xf>
    <xf numFmtId="164" fontId="4" fillId="4" borderId="0" xfId="0" applyNumberFormat="1" applyFont="1" applyFill="1" applyAlignment="1">
      <alignment horizontal="center"/>
    </xf>
    <xf numFmtId="0" fontId="4" fillId="4" borderId="4" xfId="0" applyFont="1" applyFill="1" applyBorder="1"/>
    <xf numFmtId="0" fontId="4" fillId="4" borderId="9" xfId="0" applyFont="1" applyFill="1" applyBorder="1" applyAlignment="1">
      <alignment vertical="center"/>
    </xf>
    <xf numFmtId="0" fontId="4" fillId="4" borderId="10" xfId="0" applyFont="1" applyFill="1" applyBorder="1" applyAlignment="1">
      <alignment vertical="center"/>
    </xf>
    <xf numFmtId="0" fontId="4" fillId="4" borderId="4" xfId="0" applyFont="1" applyFill="1" applyBorder="1" applyAlignment="1">
      <alignment vertical="center"/>
    </xf>
    <xf numFmtId="0" fontId="13" fillId="4" borderId="0" xfId="0" applyFont="1" applyFill="1" applyAlignment="1">
      <alignment horizontal="center" vertical="center" textRotation="90" shrinkToFit="1"/>
    </xf>
    <xf numFmtId="0" fontId="10" fillId="4" borderId="0" xfId="0" applyFont="1" applyFill="1" applyAlignment="1">
      <alignment horizontal="center" vertical="center"/>
    </xf>
    <xf numFmtId="0" fontId="10" fillId="4" borderId="0" xfId="0" applyFont="1" applyFill="1"/>
    <xf numFmtId="0" fontId="14" fillId="4" borderId="0" xfId="0" applyFont="1" applyFill="1"/>
    <xf numFmtId="0" fontId="17" fillId="4" borderId="0" xfId="0" applyFont="1" applyFill="1"/>
    <xf numFmtId="0" fontId="12" fillId="4" borderId="0" xfId="0" applyFont="1" applyFill="1"/>
    <xf numFmtId="0" fontId="4" fillId="2" borderId="39" xfId="0" applyFont="1" applyFill="1" applyBorder="1" applyAlignment="1">
      <alignment horizontal="center" vertical="center" wrapText="1"/>
    </xf>
    <xf numFmtId="0" fontId="0" fillId="0" borderId="0" xfId="0" applyAlignment="1">
      <alignment horizontal="left"/>
    </xf>
    <xf numFmtId="0" fontId="1" fillId="0" borderId="0" xfId="0" applyFont="1" applyAlignment="1">
      <alignment horizontal="left"/>
    </xf>
    <xf numFmtId="0" fontId="20" fillId="0" borderId="1" xfId="0" applyFont="1" applyBorder="1"/>
    <xf numFmtId="0" fontId="0" fillId="0" borderId="8" xfId="0" applyBorder="1"/>
    <xf numFmtId="0" fontId="1" fillId="0" borderId="1" xfId="0" applyFont="1" applyBorder="1" applyAlignment="1">
      <alignment horizontal="left"/>
    </xf>
    <xf numFmtId="0" fontId="1" fillId="0" borderId="8" xfId="0" applyFont="1" applyBorder="1" applyAlignment="1">
      <alignment horizontal="left"/>
    </xf>
    <xf numFmtId="0" fontId="18" fillId="0" borderId="1"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0" fillId="0" borderId="35" xfId="0" applyBorder="1"/>
    <xf numFmtId="0" fontId="0" fillId="0" borderId="29" xfId="0" applyBorder="1"/>
    <xf numFmtId="0" fontId="0" fillId="0" borderId="7" xfId="0" applyBorder="1"/>
    <xf numFmtId="0" fontId="1" fillId="0" borderId="1" xfId="0" applyFont="1" applyBorder="1" applyAlignment="1">
      <alignment horizontal="left" wrapText="1"/>
    </xf>
    <xf numFmtId="0" fontId="1" fillId="0" borderId="0" xfId="0" applyFont="1" applyAlignment="1">
      <alignment horizontal="left" wrapText="1"/>
    </xf>
    <xf numFmtId="0" fontId="1" fillId="0" borderId="8" xfId="0" applyFont="1" applyBorder="1" applyAlignment="1">
      <alignment horizontal="left" wrapText="1"/>
    </xf>
    <xf numFmtId="0" fontId="8" fillId="4" borderId="9" xfId="0" applyFont="1" applyFill="1" applyBorder="1"/>
    <xf numFmtId="0" fontId="8" fillId="4" borderId="1" xfId="0" applyFont="1" applyFill="1" applyBorder="1"/>
    <xf numFmtId="0" fontId="4" fillId="4" borderId="0" xfId="0" applyFont="1" applyFill="1" applyAlignment="1">
      <alignment vertical="center"/>
    </xf>
    <xf numFmtId="0" fontId="10" fillId="4" borderId="0" xfId="0" applyFont="1" applyFill="1" applyProtection="1">
      <protection locked="0" hidden="1"/>
    </xf>
    <xf numFmtId="0" fontId="7" fillId="4" borderId="1" xfId="0" applyFont="1" applyFill="1" applyBorder="1" applyAlignment="1">
      <alignment horizontal="center" vertical="center"/>
    </xf>
    <xf numFmtId="0" fontId="7" fillId="4" borderId="12" xfId="0" applyFont="1" applyFill="1" applyBorder="1"/>
    <xf numFmtId="0" fontId="8" fillId="4" borderId="0" xfId="0" applyFont="1" applyFill="1" applyAlignment="1">
      <alignment horizontal="center" vertical="center" textRotation="90" shrinkToFit="1"/>
    </xf>
    <xf numFmtId="0" fontId="4" fillId="0" borderId="40" xfId="0" applyFont="1" applyBorder="1" applyAlignment="1">
      <alignment horizontal="center"/>
    </xf>
    <xf numFmtId="0" fontId="15" fillId="2" borderId="44" xfId="0" quotePrefix="1" applyFont="1" applyFill="1" applyBorder="1" applyAlignment="1">
      <alignment horizontal="center" vertical="center"/>
    </xf>
    <xf numFmtId="0" fontId="4" fillId="4" borderId="38" xfId="0" applyFont="1" applyFill="1" applyBorder="1"/>
    <xf numFmtId="0" fontId="4" fillId="4" borderId="10" xfId="0" applyFont="1" applyFill="1" applyBorder="1" applyProtection="1">
      <protection locked="0"/>
    </xf>
    <xf numFmtId="0" fontId="4" fillId="4" borderId="0" xfId="0" applyFont="1" applyFill="1" applyAlignment="1">
      <alignment horizontal="center" vertical="center" wrapText="1"/>
    </xf>
    <xf numFmtId="0" fontId="4" fillId="4" borderId="0" xfId="0" applyFont="1" applyFill="1" applyAlignment="1">
      <alignment horizontal="left" vertical="center" wrapText="1" indent="1"/>
    </xf>
    <xf numFmtId="0" fontId="8" fillId="4" borderId="0" xfId="0" applyFont="1" applyFill="1" applyAlignment="1">
      <alignment vertical="center" textRotation="90" shrinkToFit="1"/>
    </xf>
    <xf numFmtId="0" fontId="3" fillId="4" borderId="0" xfId="0" applyFont="1" applyFill="1" applyAlignment="1">
      <alignment horizontal="center" vertical="center"/>
    </xf>
    <xf numFmtId="0" fontId="5" fillId="4" borderId="9" xfId="0" applyFont="1" applyFill="1" applyBorder="1"/>
    <xf numFmtId="2" fontId="10" fillId="4" borderId="4" xfId="0" applyNumberFormat="1" applyFont="1" applyFill="1" applyBorder="1" applyAlignment="1">
      <alignment horizontal="center"/>
    </xf>
    <xf numFmtId="166" fontId="7" fillId="4" borderId="10" xfId="0" applyNumberFormat="1" applyFont="1" applyFill="1" applyBorder="1" applyAlignment="1">
      <alignment horizontal="center" vertical="center"/>
    </xf>
    <xf numFmtId="0" fontId="8" fillId="4" borderId="35" xfId="0" applyFont="1" applyFill="1" applyBorder="1"/>
    <xf numFmtId="0" fontId="8" fillId="4" borderId="37" xfId="0" applyFont="1" applyFill="1" applyBorder="1"/>
    <xf numFmtId="0" fontId="21" fillId="0" borderId="1" xfId="3" applyBorder="1" applyAlignment="1">
      <alignment horizontal="left" wrapText="1"/>
    </xf>
    <xf numFmtId="0" fontId="21" fillId="0" borderId="37" xfId="3" applyBorder="1" applyAlignment="1">
      <alignment horizontal="left" wrapText="1"/>
    </xf>
    <xf numFmtId="0" fontId="1" fillId="0" borderId="38" xfId="0" applyFont="1" applyBorder="1" applyAlignment="1">
      <alignment horizontal="left" wrapText="1"/>
    </xf>
    <xf numFmtId="0" fontId="1" fillId="0" borderId="2" xfId="0" applyFont="1" applyBorder="1" applyAlignment="1">
      <alignment horizontal="left" wrapText="1"/>
    </xf>
    <xf numFmtId="166" fontId="7" fillId="4" borderId="38" xfId="0" applyNumberFormat="1" applyFont="1" applyFill="1" applyBorder="1" applyAlignment="1" applyProtection="1">
      <alignment horizontal="center" vertical="center"/>
      <protection locked="0"/>
    </xf>
    <xf numFmtId="0" fontId="4" fillId="4" borderId="38" xfId="0" applyFont="1" applyFill="1" applyBorder="1" applyProtection="1">
      <protection locked="0"/>
    </xf>
    <xf numFmtId="0" fontId="4" fillId="4" borderId="38" xfId="0" applyFont="1" applyFill="1" applyBorder="1" applyAlignment="1">
      <alignment vertical="center"/>
    </xf>
    <xf numFmtId="2" fontId="4" fillId="4" borderId="0" xfId="0" applyNumberFormat="1" applyFont="1" applyFill="1" applyAlignment="1">
      <alignment horizontal="center"/>
    </xf>
    <xf numFmtId="9" fontId="4" fillId="4" borderId="0" xfId="1" applyFont="1" applyFill="1" applyBorder="1" applyAlignment="1" applyProtection="1">
      <alignment horizontal="center"/>
    </xf>
    <xf numFmtId="0" fontId="4" fillId="4" borderId="0" xfId="0" applyFont="1" applyFill="1" applyAlignment="1">
      <alignment horizontal="left" vertical="center"/>
    </xf>
    <xf numFmtId="0" fontId="8" fillId="4" borderId="0" xfId="0" applyFont="1" applyFill="1"/>
    <xf numFmtId="0" fontId="4" fillId="4" borderId="20" xfId="0" applyFont="1" applyFill="1" applyBorder="1" applyAlignment="1" applyProtection="1">
      <alignment horizontal="right" vertical="center"/>
      <protection locked="0"/>
    </xf>
    <xf numFmtId="2" fontId="10" fillId="4" borderId="5" xfId="0" applyNumberFormat="1" applyFont="1" applyFill="1" applyBorder="1" applyAlignment="1">
      <alignment vertical="center"/>
    </xf>
    <xf numFmtId="0" fontId="4" fillId="4" borderId="9" xfId="0" applyFont="1" applyFill="1" applyBorder="1" applyAlignment="1" applyProtection="1">
      <alignment horizontal="right" vertical="center"/>
      <protection locked="0"/>
    </xf>
    <xf numFmtId="0" fontId="4" fillId="4" borderId="20" xfId="0" applyFont="1" applyFill="1" applyBorder="1" applyAlignment="1" applyProtection="1">
      <alignment vertical="center"/>
      <protection locked="0"/>
    </xf>
    <xf numFmtId="0" fontId="4" fillId="4" borderId="9" xfId="0" applyFont="1" applyFill="1" applyBorder="1" applyAlignment="1" applyProtection="1">
      <alignment vertical="center"/>
      <protection locked="0"/>
    </xf>
    <xf numFmtId="0" fontId="0" fillId="4" borderId="0" xfId="0" applyFill="1"/>
    <xf numFmtId="0" fontId="22" fillId="4" borderId="20"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15" fillId="4" borderId="47" xfId="0" quotePrefix="1" applyFont="1" applyFill="1" applyBorder="1" applyAlignment="1">
      <alignment horizontal="center" vertical="center"/>
    </xf>
    <xf numFmtId="0" fontId="4" fillId="4" borderId="21" xfId="0" applyFont="1" applyFill="1" applyBorder="1" applyAlignment="1">
      <alignment horizontal="center" vertical="center"/>
    </xf>
    <xf numFmtId="0" fontId="15" fillId="4" borderId="0" xfId="0" applyFont="1" applyFill="1" applyAlignment="1">
      <alignment horizontal="center" vertical="center"/>
    </xf>
    <xf numFmtId="0" fontId="16" fillId="4" borderId="0" xfId="0" applyFont="1" applyFill="1" applyAlignment="1">
      <alignment horizontal="center" vertical="center"/>
    </xf>
    <xf numFmtId="0" fontId="4" fillId="4" borderId="29" xfId="0" applyFont="1" applyFill="1" applyBorder="1" applyAlignment="1">
      <alignment vertical="center"/>
    </xf>
    <xf numFmtId="0" fontId="23" fillId="2" borderId="16" xfId="0" applyFont="1" applyFill="1" applyBorder="1" applyAlignment="1">
      <alignment horizontal="center" vertical="center" wrapText="1"/>
    </xf>
    <xf numFmtId="0" fontId="4" fillId="3" borderId="33"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3" fillId="0" borderId="47" xfId="0" applyFont="1" applyBorder="1" applyAlignment="1">
      <alignment horizontal="center" vertical="center"/>
    </xf>
    <xf numFmtId="0" fontId="3" fillId="0" borderId="42" xfId="0" applyFont="1" applyBorder="1" applyAlignment="1">
      <alignment horizontal="center" vertical="center"/>
    </xf>
    <xf numFmtId="0" fontId="4" fillId="3" borderId="52" xfId="0" applyFont="1" applyFill="1" applyBorder="1" applyAlignment="1" applyProtection="1">
      <alignment horizontal="center" vertical="center"/>
      <protection locked="0"/>
    </xf>
    <xf numFmtId="0" fontId="3" fillId="0" borderId="43" xfId="0" applyFont="1" applyBorder="1" applyAlignment="1">
      <alignment horizontal="center" vertical="center"/>
    </xf>
    <xf numFmtId="0" fontId="15" fillId="3" borderId="17" xfId="0" applyFont="1" applyFill="1" applyBorder="1" applyAlignment="1">
      <alignment horizontal="center" vertical="center"/>
    </xf>
    <xf numFmtId="0" fontId="16" fillId="2" borderId="22" xfId="0" applyFont="1" applyFill="1" applyBorder="1" applyAlignment="1">
      <alignment horizontal="center" vertical="center"/>
    </xf>
    <xf numFmtId="0" fontId="4" fillId="4" borderId="55"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23" xfId="0" applyFont="1" applyFill="1" applyBorder="1" applyAlignment="1">
      <alignment horizontal="center" vertical="center"/>
    </xf>
    <xf numFmtId="0" fontId="0" fillId="0" borderId="0" xfId="0" applyAlignment="1">
      <alignment wrapText="1"/>
    </xf>
    <xf numFmtId="0" fontId="1" fillId="0" borderId="0" xfId="0" applyFont="1" applyAlignment="1">
      <alignment wrapText="1"/>
    </xf>
    <xf numFmtId="0" fontId="1" fillId="0" borderId="0" xfId="0" applyFont="1" applyAlignment="1">
      <alignment horizontal="center" wrapText="1"/>
    </xf>
    <xf numFmtId="0" fontId="1" fillId="0" borderId="1" xfId="0" applyFont="1" applyBorder="1" applyAlignment="1">
      <alignment horizontal="center" wrapText="1"/>
    </xf>
    <xf numFmtId="14" fontId="4" fillId="4" borderId="10" xfId="0" applyNumberFormat="1" applyFont="1" applyFill="1" applyBorder="1" applyProtection="1">
      <protection locked="0"/>
    </xf>
    <xf numFmtId="0" fontId="3" fillId="0" borderId="44" xfId="0" applyFont="1" applyBorder="1" applyAlignment="1">
      <alignment horizontal="center" vertical="center"/>
    </xf>
    <xf numFmtId="0" fontId="23" fillId="2" borderId="44" xfId="0" applyFont="1" applyFill="1" applyBorder="1" applyAlignment="1">
      <alignment horizontal="center" vertical="center" wrapText="1"/>
    </xf>
    <xf numFmtId="0" fontId="24" fillId="3" borderId="17" xfId="0" applyFont="1" applyFill="1" applyBorder="1" applyAlignment="1">
      <alignment horizontal="center" vertical="center"/>
    </xf>
    <xf numFmtId="0" fontId="25" fillId="2" borderId="22" xfId="0" applyFont="1" applyFill="1" applyBorder="1" applyAlignment="1">
      <alignment horizontal="center" vertical="center"/>
    </xf>
    <xf numFmtId="0" fontId="25" fillId="2" borderId="51" xfId="0" applyFont="1" applyFill="1" applyBorder="1" applyAlignment="1">
      <alignment horizontal="center" vertical="center"/>
    </xf>
    <xf numFmtId="0" fontId="24" fillId="3" borderId="61" xfId="0" applyFont="1" applyFill="1" applyBorder="1" applyAlignment="1">
      <alignment horizontal="center" vertical="center"/>
    </xf>
    <xf numFmtId="0" fontId="25" fillId="2" borderId="61"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59" xfId="0" applyFont="1" applyFill="1" applyBorder="1" applyAlignment="1">
      <alignment horizontal="center" vertical="center"/>
    </xf>
    <xf numFmtId="0" fontId="4" fillId="0" borderId="21"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3" borderId="58" xfId="0" applyFont="1" applyFill="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51" xfId="0" applyFont="1" applyFill="1" applyBorder="1" applyAlignment="1" applyProtection="1">
      <alignment horizontal="center" vertical="center"/>
      <protection locked="0"/>
    </xf>
    <xf numFmtId="0" fontId="4" fillId="2" borderId="60"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4" fillId="2" borderId="53" xfId="0" applyFont="1" applyFill="1" applyBorder="1" applyAlignment="1" applyProtection="1">
      <alignment horizontal="center" vertical="center"/>
      <protection locked="0"/>
    </xf>
    <xf numFmtId="0" fontId="4" fillId="4" borderId="0" xfId="0" applyFont="1" applyFill="1" applyProtection="1">
      <protection locked="0"/>
    </xf>
    <xf numFmtId="0" fontId="0" fillId="4" borderId="4" xfId="0" applyFill="1" applyBorder="1"/>
    <xf numFmtId="0" fontId="0" fillId="4" borderId="8" xfId="0" applyFill="1" applyBorder="1"/>
    <xf numFmtId="0" fontId="0" fillId="4" borderId="2" xfId="0" applyFill="1" applyBorder="1"/>
    <xf numFmtId="2" fontId="10" fillId="4" borderId="10" xfId="0" applyNumberFormat="1" applyFont="1" applyFill="1" applyBorder="1" applyAlignment="1">
      <alignment vertic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8" xfId="0" applyFont="1" applyBorder="1" applyAlignment="1">
      <alignment horizontal="left" wrapText="1"/>
    </xf>
    <xf numFmtId="0" fontId="18" fillId="0" borderId="1"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 fillId="0" borderId="1" xfId="0" applyFont="1" applyBorder="1" applyAlignment="1">
      <alignment horizontal="left"/>
    </xf>
    <xf numFmtId="0" fontId="1" fillId="0" borderId="0" xfId="0" applyFont="1" applyAlignment="1">
      <alignment horizontal="left"/>
    </xf>
    <xf numFmtId="0" fontId="1" fillId="0" borderId="8" xfId="0" applyFont="1" applyBorder="1" applyAlignment="1">
      <alignment horizontal="left"/>
    </xf>
    <xf numFmtId="0" fontId="8" fillId="0" borderId="3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 xfId="0" applyFont="1" applyBorder="1" applyAlignment="1">
      <alignment horizontal="center" vertical="center" wrapText="1"/>
    </xf>
    <xf numFmtId="0" fontId="0" fillId="0" borderId="0" xfId="0" applyAlignment="1">
      <alignment horizontal="left" wrapText="1"/>
    </xf>
    <xf numFmtId="0" fontId="0" fillId="0" borderId="8" xfId="0" applyBorder="1" applyAlignment="1">
      <alignment horizontal="left" wrapText="1"/>
    </xf>
    <xf numFmtId="0" fontId="0" fillId="0" borderId="1" xfId="0" applyBorder="1" applyAlignment="1">
      <alignment horizontal="left" wrapText="1"/>
    </xf>
    <xf numFmtId="0" fontId="4" fillId="4" borderId="0" xfId="0" applyFont="1" applyFill="1" applyAlignment="1">
      <alignment horizontal="center"/>
    </xf>
    <xf numFmtId="2" fontId="4" fillId="4" borderId="0" xfId="0" applyNumberFormat="1" applyFont="1" applyFill="1" applyAlignment="1">
      <alignment horizontal="center"/>
    </xf>
    <xf numFmtId="9" fontId="4" fillId="4" borderId="0" xfId="1" applyFont="1" applyFill="1" applyBorder="1" applyAlignment="1" applyProtection="1">
      <alignment horizontal="center"/>
    </xf>
    <xf numFmtId="164" fontId="4" fillId="4" borderId="0" xfId="0" applyNumberFormat="1" applyFont="1" applyFill="1" applyAlignment="1">
      <alignment horizontal="center"/>
    </xf>
    <xf numFmtId="0" fontId="8" fillId="4" borderId="0" xfId="0" applyFont="1" applyFill="1" applyAlignment="1">
      <alignment horizontal="center" vertical="center" textRotation="90" shrinkToFit="1"/>
    </xf>
    <xf numFmtId="0" fontId="8" fillId="4" borderId="10" xfId="0" applyFont="1" applyFill="1" applyBorder="1" applyAlignment="1">
      <alignment horizontal="center" vertical="center" wrapText="1"/>
    </xf>
    <xf numFmtId="0" fontId="8" fillId="4" borderId="10" xfId="0" applyFont="1" applyFill="1" applyBorder="1" applyAlignment="1">
      <alignment horizontal="center" vertical="center"/>
    </xf>
    <xf numFmtId="0" fontId="4" fillId="4" borderId="29" xfId="0" applyFont="1" applyFill="1" applyBorder="1" applyAlignment="1">
      <alignment horizontal="left" vertical="center"/>
    </xf>
    <xf numFmtId="0" fontId="4" fillId="4" borderId="0" xfId="0" applyFont="1" applyFill="1" applyAlignment="1">
      <alignment horizontal="left" vertical="center"/>
    </xf>
    <xf numFmtId="0" fontId="15" fillId="0" borderId="45" xfId="0" applyFont="1" applyBorder="1" applyAlignment="1">
      <alignment horizontal="center" vertical="center" wrapText="1"/>
    </xf>
    <xf numFmtId="0" fontId="15" fillId="0" borderId="45" xfId="0" applyFont="1" applyBorder="1" applyAlignment="1">
      <alignment horizontal="center" vertical="center"/>
    </xf>
    <xf numFmtId="0" fontId="15" fillId="4" borderId="31" xfId="0" applyFont="1" applyFill="1" applyBorder="1" applyAlignment="1">
      <alignment horizontal="center" vertical="center"/>
    </xf>
    <xf numFmtId="1" fontId="7" fillId="4" borderId="31" xfId="0" applyNumberFormat="1" applyFont="1" applyFill="1" applyBorder="1" applyAlignment="1">
      <alignment horizontal="center" vertical="center"/>
    </xf>
    <xf numFmtId="0" fontId="7" fillId="4" borderId="31" xfId="0" applyFont="1" applyFill="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14" fontId="4" fillId="4" borderId="29" xfId="0" applyNumberFormat="1" applyFont="1" applyFill="1" applyBorder="1" applyAlignment="1">
      <alignment horizontal="center"/>
    </xf>
    <xf numFmtId="14" fontId="4" fillId="4" borderId="7" xfId="0" applyNumberFormat="1" applyFont="1" applyFill="1" applyBorder="1" applyAlignment="1">
      <alignment horizontal="center"/>
    </xf>
    <xf numFmtId="0" fontId="4" fillId="0" borderId="31" xfId="0" applyFont="1" applyBorder="1" applyAlignment="1" applyProtection="1">
      <alignment horizontal="center" vertical="center" wrapText="1"/>
      <protection locked="0"/>
    </xf>
    <xf numFmtId="0" fontId="8" fillId="0" borderId="26" xfId="0" applyFont="1" applyBorder="1" applyAlignment="1">
      <alignment horizontal="center" vertical="center" textRotation="90" shrinkToFit="1"/>
    </xf>
    <xf numFmtId="0" fontId="8" fillId="0" borderId="27" xfId="0" applyFont="1" applyBorder="1" applyAlignment="1">
      <alignment horizontal="center" vertical="center" textRotation="90" shrinkToFit="1"/>
    </xf>
    <xf numFmtId="0" fontId="8" fillId="0" borderId="25" xfId="0" applyFont="1" applyBorder="1" applyAlignment="1">
      <alignment horizontal="center" vertical="center" textRotation="90" shrinkToFit="1"/>
    </xf>
    <xf numFmtId="0" fontId="8" fillId="0" borderId="6" xfId="0" applyFont="1" applyBorder="1" applyAlignment="1">
      <alignment horizontal="center" vertical="center" textRotation="90" shrinkToFit="1"/>
    </xf>
    <xf numFmtId="0" fontId="8" fillId="0" borderId="10" xfId="0" applyFont="1" applyBorder="1" applyAlignment="1">
      <alignment horizontal="center" vertical="center" wrapText="1"/>
    </xf>
    <xf numFmtId="0" fontId="8" fillId="0" borderId="10" xfId="0" applyFont="1" applyBorder="1" applyAlignment="1">
      <alignment horizontal="center" vertical="center"/>
    </xf>
    <xf numFmtId="2" fontId="4" fillId="0" borderId="35" xfId="0" applyNumberFormat="1" applyFont="1" applyBorder="1" applyAlignment="1">
      <alignment horizontal="center"/>
    </xf>
    <xf numFmtId="2" fontId="4" fillId="0" borderId="29" xfId="0" applyNumberFormat="1" applyFont="1" applyBorder="1" applyAlignment="1">
      <alignment horizontal="center"/>
    </xf>
    <xf numFmtId="2" fontId="4" fillId="0" borderId="36" xfId="0" applyNumberFormat="1" applyFont="1" applyBorder="1" applyAlignment="1">
      <alignment horizontal="center"/>
    </xf>
    <xf numFmtId="2" fontId="4" fillId="0" borderId="41" xfId="0" applyNumberFormat="1" applyFont="1" applyBorder="1" applyAlignment="1">
      <alignment horizontal="center"/>
    </xf>
    <xf numFmtId="2" fontId="4" fillId="0" borderId="42" xfId="0" applyNumberFormat="1" applyFont="1" applyBorder="1" applyAlignment="1">
      <alignment horizontal="center"/>
    </xf>
    <xf numFmtId="2" fontId="4" fillId="0" borderId="43" xfId="0" applyNumberFormat="1" applyFont="1" applyBorder="1" applyAlignment="1">
      <alignment horizontal="center"/>
    </xf>
    <xf numFmtId="2" fontId="4" fillId="0" borderId="9" xfId="0" applyNumberFormat="1" applyFont="1" applyBorder="1" applyAlignment="1">
      <alignment horizontal="center"/>
    </xf>
    <xf numFmtId="0" fontId="4" fillId="0" borderId="10" xfId="0" applyFont="1" applyBorder="1" applyAlignment="1">
      <alignment horizontal="center"/>
    </xf>
    <xf numFmtId="0" fontId="4" fillId="0" borderId="5" xfId="0" applyFont="1" applyBorder="1" applyAlignment="1">
      <alignment horizontal="center"/>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0" borderId="31" xfId="0" applyFont="1" applyBorder="1" applyAlignment="1">
      <alignment horizontal="center"/>
    </xf>
    <xf numFmtId="0" fontId="4" fillId="0" borderId="3" xfId="0" applyFont="1" applyBorder="1" applyAlignment="1">
      <alignment horizontal="center"/>
    </xf>
    <xf numFmtId="9" fontId="4" fillId="0" borderId="31" xfId="1" applyFont="1" applyBorder="1" applyAlignment="1" applyProtection="1">
      <alignment horizontal="center"/>
    </xf>
    <xf numFmtId="9" fontId="4" fillId="0" borderId="3" xfId="1" applyFont="1" applyBorder="1" applyAlignment="1" applyProtection="1">
      <alignment horizontal="center"/>
    </xf>
    <xf numFmtId="1" fontId="4" fillId="0" borderId="31" xfId="0" applyNumberFormat="1" applyFont="1" applyBorder="1" applyAlignment="1">
      <alignment horizontal="center"/>
    </xf>
    <xf numFmtId="165" fontId="4" fillId="0" borderId="31" xfId="0" applyNumberFormat="1" applyFont="1" applyBorder="1" applyAlignment="1">
      <alignment horizontal="center"/>
    </xf>
    <xf numFmtId="2" fontId="4" fillId="0" borderId="31" xfId="0" applyNumberFormat="1" applyFont="1" applyBorder="1" applyAlignment="1">
      <alignment horizontal="center"/>
    </xf>
    <xf numFmtId="165" fontId="4" fillId="0" borderId="3" xfId="0" applyNumberFormat="1" applyFont="1" applyBorder="1" applyAlignment="1">
      <alignment horizontal="center"/>
    </xf>
    <xf numFmtId="0" fontId="4" fillId="4" borderId="21" xfId="0" applyFont="1" applyFill="1" applyBorder="1" applyAlignment="1" applyProtection="1">
      <alignment horizontal="center" vertical="center"/>
      <protection locked="0"/>
    </xf>
    <xf numFmtId="0" fontId="4" fillId="4" borderId="49" xfId="0" applyFont="1" applyFill="1" applyBorder="1" applyAlignment="1" applyProtection="1">
      <alignment horizontal="center" vertical="center"/>
      <protection locked="0"/>
    </xf>
    <xf numFmtId="0" fontId="4" fillId="4" borderId="30" xfId="0" applyFont="1" applyFill="1" applyBorder="1" applyAlignment="1" applyProtection="1">
      <alignment horizontal="center" vertical="center"/>
      <protection locked="0"/>
    </xf>
    <xf numFmtId="0" fontId="4" fillId="4" borderId="26"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2" fontId="4" fillId="4" borderId="18" xfId="0" applyNumberFormat="1" applyFont="1" applyFill="1" applyBorder="1" applyAlignment="1">
      <alignment horizontal="center" vertical="center"/>
    </xf>
    <xf numFmtId="0" fontId="4" fillId="4" borderId="6" xfId="0" applyFont="1" applyFill="1" applyBorder="1" applyAlignment="1">
      <alignment horizontal="center" vertical="center"/>
    </xf>
    <xf numFmtId="2" fontId="4" fillId="4" borderId="46" xfId="0" applyNumberFormat="1" applyFont="1" applyFill="1" applyBorder="1" applyAlignment="1">
      <alignment horizontal="center" vertical="center"/>
    </xf>
    <xf numFmtId="2" fontId="4" fillId="4" borderId="36" xfId="0" applyNumberFormat="1" applyFont="1" applyFill="1" applyBorder="1" applyAlignment="1">
      <alignment horizontal="center" vertical="center"/>
    </xf>
    <xf numFmtId="2" fontId="4" fillId="4" borderId="47" xfId="0" applyNumberFormat="1" applyFont="1" applyFill="1" applyBorder="1" applyAlignment="1">
      <alignment horizontal="center" vertical="center"/>
    </xf>
    <xf numFmtId="2" fontId="4" fillId="4" borderId="43" xfId="0" applyNumberFormat="1" applyFont="1" applyFill="1" applyBorder="1" applyAlignment="1">
      <alignment horizontal="center" vertical="center"/>
    </xf>
    <xf numFmtId="2" fontId="4" fillId="4" borderId="29" xfId="0" applyNumberFormat="1" applyFont="1" applyFill="1" applyBorder="1" applyAlignment="1">
      <alignment horizontal="center" vertical="center"/>
    </xf>
    <xf numFmtId="2" fontId="4" fillId="4" borderId="42" xfId="0" applyNumberFormat="1" applyFont="1" applyFill="1" applyBorder="1" applyAlignment="1">
      <alignment horizontal="center" vertical="center"/>
    </xf>
  </cellXfs>
  <cellStyles count="4">
    <cellStyle name="Link" xfId="3" builtinId="8"/>
    <cellStyle name="Prozent" xfId="1" builtinId="5"/>
    <cellStyle name="Standard" xfId="0" builtinId="0"/>
    <cellStyle name="Standard 2" xfId="2" xr:uid="{00000000-0005-0000-0000-000003000000}"/>
  </cellStyles>
  <dxfs count="1">
    <dxf>
      <font>
        <b/>
        <i val="0"/>
        <strike val="0"/>
        <color rgb="FF007E46"/>
      </font>
    </dxf>
  </dxfs>
  <tableStyles count="0" defaultTableStyle="TableStyleMedium2" defaultPivotStyle="PivotStyleLight16"/>
  <colors>
    <mruColors>
      <color rgb="FF007E4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K$4" lockText="1" noThreeD="1"/>
</file>

<file path=xl/ctrlProps/ctrlProp2.xml><?xml version="1.0" encoding="utf-8"?>
<formControlPr xmlns="http://schemas.microsoft.com/office/spreadsheetml/2009/9/main" objectType="CheckBox" fmlaLink="$K$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im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804672</xdr:colOff>
      <xdr:row>24</xdr:row>
      <xdr:rowOff>7239</xdr:rowOff>
    </xdr:to>
    <xdr:pic>
      <xdr:nvPicPr>
        <xdr:cNvPr id="2" name="Grafik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000500"/>
          <a:ext cx="804672" cy="2834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3</xdr:row>
          <xdr:rowOff>0</xdr:rowOff>
        </xdr:from>
        <xdr:to>
          <xdr:col>11</xdr:col>
          <xdr:colOff>28575</xdr:colOff>
          <xdr:row>4</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3</xdr:row>
          <xdr:rowOff>0</xdr:rowOff>
        </xdr:from>
        <xdr:to>
          <xdr:col>11</xdr:col>
          <xdr:colOff>28575</xdr:colOff>
          <xdr:row>4</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nc-sa/4.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K26"/>
  <sheetViews>
    <sheetView showGridLines="0" topLeftCell="A24" zoomScale="85" zoomScaleNormal="85" workbookViewId="0">
      <selection activeCell="A29" sqref="A29"/>
    </sheetView>
  </sheetViews>
  <sheetFormatPr baseColWidth="10" defaultColWidth="11.42578125" defaultRowHeight="12.75" x14ac:dyDescent="0.2"/>
  <cols>
    <col min="1" max="1" width="97" bestFit="1" customWidth="1"/>
  </cols>
  <sheetData>
    <row r="1" spans="1:11" ht="18.75" customHeight="1" x14ac:dyDescent="0.2">
      <c r="A1" s="169" t="s">
        <v>62</v>
      </c>
      <c r="B1" s="170"/>
      <c r="C1" s="170"/>
      <c r="D1" s="170"/>
      <c r="E1" s="170"/>
      <c r="F1" s="170"/>
      <c r="G1" s="170"/>
      <c r="H1" s="170"/>
      <c r="I1" s="170"/>
      <c r="J1" s="170"/>
      <c r="K1" s="171"/>
    </row>
    <row r="2" spans="1:11" x14ac:dyDescent="0.2">
      <c r="A2" s="172"/>
      <c r="B2" s="173"/>
      <c r="C2" s="173"/>
      <c r="D2" s="173"/>
      <c r="E2" s="173"/>
      <c r="F2" s="173"/>
      <c r="G2" s="173"/>
      <c r="H2" s="173"/>
      <c r="I2" s="173"/>
      <c r="J2" s="173"/>
      <c r="K2" s="174"/>
    </row>
    <row r="3" spans="1:11" x14ac:dyDescent="0.2">
      <c r="A3" s="172"/>
      <c r="B3" s="173"/>
      <c r="C3" s="173"/>
      <c r="D3" s="173"/>
      <c r="E3" s="173"/>
      <c r="F3" s="173"/>
      <c r="G3" s="173"/>
      <c r="H3" s="173"/>
      <c r="I3" s="173"/>
      <c r="J3" s="173"/>
      <c r="K3" s="174"/>
    </row>
    <row r="4" spans="1:11" x14ac:dyDescent="0.2">
      <c r="A4" s="175"/>
      <c r="B4" s="176"/>
      <c r="C4" s="176"/>
      <c r="D4" s="176"/>
      <c r="E4" s="176"/>
      <c r="F4" s="176"/>
      <c r="G4" s="176"/>
      <c r="H4" s="176"/>
      <c r="I4" s="176"/>
      <c r="J4" s="176"/>
      <c r="K4" s="177"/>
    </row>
    <row r="5" spans="1:11" x14ac:dyDescent="0.2">
      <c r="A5" s="62"/>
      <c r="B5" s="63"/>
      <c r="C5" s="63"/>
      <c r="D5" s="63"/>
      <c r="E5" s="63"/>
      <c r="F5" s="63"/>
      <c r="G5" s="63"/>
      <c r="H5" s="63"/>
      <c r="I5" s="63"/>
      <c r="J5" s="63"/>
      <c r="K5" s="64"/>
    </row>
    <row r="6" spans="1:11" ht="14.25" customHeight="1" x14ac:dyDescent="0.2">
      <c r="A6" s="163" t="s">
        <v>59</v>
      </c>
      <c r="B6" s="164"/>
      <c r="C6" s="164"/>
      <c r="D6" s="164"/>
      <c r="E6" s="164"/>
      <c r="F6" s="164"/>
      <c r="G6" s="164"/>
      <c r="H6" s="164"/>
      <c r="I6" s="164"/>
      <c r="J6" s="164"/>
      <c r="K6" s="165"/>
    </row>
    <row r="7" spans="1:11" x14ac:dyDescent="0.2">
      <c r="A7" s="163"/>
      <c r="B7" s="164"/>
      <c r="C7" s="164"/>
      <c r="D7" s="164"/>
      <c r="E7" s="164"/>
      <c r="F7" s="164"/>
      <c r="G7" s="164"/>
      <c r="H7" s="164"/>
      <c r="I7" s="164"/>
      <c r="J7" s="164"/>
      <c r="K7" s="165"/>
    </row>
    <row r="8" spans="1:11" ht="14.25" x14ac:dyDescent="0.2">
      <c r="A8" s="59"/>
      <c r="B8" s="60"/>
      <c r="C8" s="60"/>
      <c r="D8" s="60"/>
      <c r="E8" s="60"/>
      <c r="F8" s="60"/>
      <c r="G8" s="60"/>
      <c r="H8" s="60"/>
      <c r="I8" s="60"/>
      <c r="J8" s="60"/>
      <c r="K8" s="61"/>
    </row>
    <row r="9" spans="1:11" x14ac:dyDescent="0.2">
      <c r="A9" s="55" t="s">
        <v>55</v>
      </c>
      <c r="K9" s="56"/>
    </row>
    <row r="10" spans="1:11" x14ac:dyDescent="0.2">
      <c r="A10" s="160" t="s">
        <v>63</v>
      </c>
      <c r="B10" s="178"/>
      <c r="C10" s="178"/>
      <c r="D10" s="178"/>
      <c r="E10" s="178"/>
      <c r="F10" s="178"/>
      <c r="G10" s="178"/>
      <c r="H10" s="178"/>
      <c r="I10" s="178"/>
      <c r="J10" s="178"/>
      <c r="K10" s="179"/>
    </row>
    <row r="11" spans="1:11" x14ac:dyDescent="0.2">
      <c r="A11" s="180"/>
      <c r="B11" s="178"/>
      <c r="C11" s="178"/>
      <c r="D11" s="178"/>
      <c r="E11" s="178"/>
      <c r="F11" s="178"/>
      <c r="G11" s="178"/>
      <c r="H11" s="178"/>
      <c r="I11" s="178"/>
      <c r="J11" s="178"/>
      <c r="K11" s="179"/>
    </row>
    <row r="12" spans="1:11" ht="12.75" customHeight="1" x14ac:dyDescent="0.2">
      <c r="A12" s="160" t="s">
        <v>57</v>
      </c>
      <c r="B12" s="161"/>
      <c r="C12" s="161"/>
      <c r="D12" s="161"/>
      <c r="E12" s="161"/>
      <c r="F12" s="161"/>
      <c r="G12" s="161"/>
      <c r="H12" s="161"/>
      <c r="I12" s="161"/>
      <c r="J12" s="161"/>
      <c r="K12" s="162"/>
    </row>
    <row r="13" spans="1:11" x14ac:dyDescent="0.2">
      <c r="A13" s="160"/>
      <c r="B13" s="161"/>
      <c r="C13" s="161"/>
      <c r="D13" s="161"/>
      <c r="E13" s="161"/>
      <c r="F13" s="161"/>
      <c r="G13" s="161"/>
      <c r="H13" s="161"/>
      <c r="I13" s="161"/>
      <c r="J13" s="161"/>
      <c r="K13" s="162"/>
    </row>
    <row r="14" spans="1:11" x14ac:dyDescent="0.2">
      <c r="A14" s="160"/>
      <c r="B14" s="161"/>
      <c r="C14" s="161"/>
      <c r="D14" s="161"/>
      <c r="E14" s="161"/>
      <c r="F14" s="161"/>
      <c r="G14" s="161"/>
      <c r="H14" s="161"/>
      <c r="I14" s="161"/>
      <c r="J14" s="161"/>
      <c r="K14" s="162"/>
    </row>
    <row r="15" spans="1:11" x14ac:dyDescent="0.2">
      <c r="A15" s="166" t="s">
        <v>53</v>
      </c>
      <c r="B15" s="167"/>
      <c r="C15" s="167"/>
      <c r="D15" s="167"/>
      <c r="E15" s="167"/>
      <c r="F15" s="167"/>
      <c r="G15" s="167"/>
      <c r="H15" s="167"/>
      <c r="I15" s="167"/>
      <c r="J15" s="167"/>
      <c r="K15" s="168"/>
    </row>
    <row r="16" spans="1:11" x14ac:dyDescent="0.2">
      <c r="A16" s="57"/>
      <c r="B16" s="54"/>
      <c r="C16" s="54"/>
      <c r="D16" s="54"/>
      <c r="E16" s="54"/>
      <c r="F16" s="54"/>
      <c r="G16" s="54"/>
      <c r="H16" s="54"/>
      <c r="I16" s="54"/>
      <c r="J16" s="54"/>
      <c r="K16" s="58"/>
    </row>
    <row r="17" spans="1:11" x14ac:dyDescent="0.2">
      <c r="A17" s="55" t="s">
        <v>58</v>
      </c>
      <c r="K17" s="56"/>
    </row>
    <row r="18" spans="1:11" x14ac:dyDescent="0.2">
      <c r="A18" s="160" t="s">
        <v>52</v>
      </c>
      <c r="B18" s="161"/>
      <c r="C18" s="161"/>
      <c r="D18" s="161"/>
      <c r="E18" s="161"/>
      <c r="F18" s="161"/>
      <c r="G18" s="161"/>
      <c r="H18" s="161"/>
      <c r="I18" s="161"/>
      <c r="J18" s="161"/>
      <c r="K18" s="162"/>
    </row>
    <row r="19" spans="1:11" x14ac:dyDescent="0.2">
      <c r="A19" s="160"/>
      <c r="B19" s="161"/>
      <c r="C19" s="161"/>
      <c r="D19" s="161"/>
      <c r="E19" s="161"/>
      <c r="F19" s="161"/>
      <c r="G19" s="161"/>
      <c r="H19" s="161"/>
      <c r="I19" s="161"/>
      <c r="J19" s="161"/>
      <c r="K19" s="162"/>
    </row>
    <row r="20" spans="1:11" x14ac:dyDescent="0.2">
      <c r="A20" s="5"/>
      <c r="K20" s="56"/>
    </row>
    <row r="21" spans="1:11" ht="12.75" customHeight="1" x14ac:dyDescent="0.2">
      <c r="A21" s="55" t="s">
        <v>54</v>
      </c>
      <c r="I21" s="53"/>
      <c r="K21" s="56"/>
    </row>
    <row r="22" spans="1:11" ht="12.75" customHeight="1" x14ac:dyDescent="0.2">
      <c r="A22" s="160" t="s">
        <v>56</v>
      </c>
      <c r="B22" s="161"/>
      <c r="C22" s="161"/>
      <c r="D22" s="161"/>
      <c r="E22" s="161"/>
      <c r="F22" s="161"/>
      <c r="G22" s="161"/>
      <c r="H22" s="161"/>
      <c r="I22" s="161"/>
      <c r="J22" s="161"/>
      <c r="K22" s="162"/>
    </row>
    <row r="23" spans="1:11" ht="12.75" customHeight="1" x14ac:dyDescent="0.2">
      <c r="A23" s="65"/>
      <c r="B23" s="66"/>
      <c r="C23" s="66"/>
      <c r="D23" s="66"/>
      <c r="E23" s="66"/>
      <c r="F23" s="66"/>
      <c r="G23" s="66"/>
      <c r="H23" s="66"/>
      <c r="I23" s="66"/>
      <c r="J23" s="66"/>
      <c r="K23" s="67"/>
    </row>
    <row r="24" spans="1:11" ht="22.35" customHeight="1" x14ac:dyDescent="0.2">
      <c r="A24" s="65"/>
      <c r="B24" s="66"/>
      <c r="C24" s="66"/>
      <c r="D24" s="66"/>
      <c r="E24" s="66"/>
      <c r="F24" s="66"/>
      <c r="G24" s="66"/>
      <c r="H24" s="66"/>
      <c r="I24" s="66"/>
      <c r="J24" s="66"/>
      <c r="K24" s="67"/>
    </row>
    <row r="25" spans="1:11" ht="12.75" customHeight="1" x14ac:dyDescent="0.2">
      <c r="A25" s="88" t="s">
        <v>61</v>
      </c>
      <c r="B25" s="66"/>
      <c r="C25" s="66"/>
      <c r="D25" s="66"/>
      <c r="E25" s="66"/>
      <c r="F25" s="66"/>
      <c r="G25" s="66"/>
      <c r="H25" s="66"/>
      <c r="I25" s="66"/>
      <c r="J25" s="66"/>
      <c r="K25" s="67"/>
    </row>
    <row r="26" spans="1:11" ht="12.75" customHeight="1" x14ac:dyDescent="0.2">
      <c r="A26" s="89"/>
      <c r="B26" s="90"/>
      <c r="C26" s="90"/>
      <c r="D26" s="90"/>
      <c r="E26" s="90"/>
      <c r="F26" s="90"/>
      <c r="G26" s="90"/>
      <c r="H26" s="90"/>
      <c r="I26" s="90"/>
      <c r="J26" s="90"/>
      <c r="K26" s="91"/>
    </row>
  </sheetData>
  <sheetProtection sheet="1" objects="1" scenarios="1" selectLockedCells="1"/>
  <mergeCells count="7">
    <mergeCell ref="A22:K22"/>
    <mergeCell ref="A6:K7"/>
    <mergeCell ref="A15:K15"/>
    <mergeCell ref="A18:K19"/>
    <mergeCell ref="A1:K4"/>
    <mergeCell ref="A10:K11"/>
    <mergeCell ref="A12:K14"/>
  </mergeCells>
  <hyperlinks>
    <hyperlink ref="A25" r:id="rId1" xr:uid="{00000000-0004-0000-0000-000000000000}"/>
  </hyperlinks>
  <pageMargins left="0.7" right="0.7" top="0.78740157499999996" bottom="0.78740157499999996"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N74"/>
  <sheetViews>
    <sheetView zoomScaleNormal="100" zoomScaleSheetLayoutView="100" workbookViewId="0">
      <selection activeCell="K3" sqref="K3"/>
    </sheetView>
  </sheetViews>
  <sheetFormatPr baseColWidth="10" defaultColWidth="11.42578125" defaultRowHeight="15" x14ac:dyDescent="0.25"/>
  <cols>
    <col min="1" max="1" width="3.5703125" style="22" customWidth="1"/>
    <col min="2" max="2" width="16.5703125" style="22" customWidth="1"/>
    <col min="3" max="10" width="7.5703125" style="22" customWidth="1"/>
    <col min="11" max="11" width="10.5703125" style="22" customWidth="1"/>
    <col min="12" max="12" width="7.5703125" style="22" customWidth="1"/>
    <col min="13" max="13" width="3.5703125" style="22" customWidth="1"/>
    <col min="14" max="14" width="10.5703125" style="22" customWidth="1"/>
    <col min="15" max="15" width="13" style="22" bestFit="1" customWidth="1"/>
    <col min="16" max="16384" width="11.42578125" style="22"/>
  </cols>
  <sheetData>
    <row r="1" spans="1:14" ht="49.5" customHeight="1" x14ac:dyDescent="0.3">
      <c r="A1" s="68"/>
      <c r="B1" s="186" t="s">
        <v>51</v>
      </c>
      <c r="C1" s="187"/>
      <c r="D1" s="187"/>
      <c r="E1" s="187"/>
      <c r="F1" s="187"/>
      <c r="G1" s="187"/>
      <c r="H1" s="187"/>
      <c r="I1" s="187"/>
      <c r="J1" s="187"/>
      <c r="K1" s="187"/>
      <c r="L1" s="187"/>
      <c r="M1" s="21"/>
    </row>
    <row r="2" spans="1:14" s="24" customFormat="1" ht="21" customHeight="1" x14ac:dyDescent="0.35">
      <c r="A2" s="86"/>
      <c r="B2" s="97" t="s">
        <v>27</v>
      </c>
      <c r="C2" s="78"/>
      <c r="D2" s="22"/>
      <c r="E2" s="22"/>
      <c r="F2" s="22"/>
      <c r="G2" s="22"/>
      <c r="I2" s="188" t="s">
        <v>26</v>
      </c>
      <c r="J2" s="188"/>
      <c r="K2" s="129"/>
      <c r="L2" s="22"/>
      <c r="M2" s="23"/>
      <c r="N2" s="22"/>
    </row>
    <row r="3" spans="1:14" s="24" customFormat="1" ht="21" customHeight="1" x14ac:dyDescent="0.35">
      <c r="A3" s="69"/>
      <c r="B3" s="97" t="s">
        <v>28</v>
      </c>
      <c r="C3" s="93"/>
      <c r="D3" s="22"/>
      <c r="E3" s="22"/>
      <c r="F3" s="22"/>
      <c r="G3" s="22"/>
      <c r="I3" s="189" t="s">
        <v>34</v>
      </c>
      <c r="J3" s="189"/>
      <c r="K3" s="92"/>
      <c r="L3" s="22"/>
      <c r="M3" s="23"/>
      <c r="N3" s="22"/>
    </row>
    <row r="4" spans="1:14" s="24" customFormat="1" ht="21" customHeight="1" x14ac:dyDescent="0.35">
      <c r="A4" s="69"/>
      <c r="B4" s="97" t="s">
        <v>29</v>
      </c>
      <c r="C4" s="93"/>
      <c r="D4" s="22"/>
      <c r="E4" s="22"/>
      <c r="F4" s="22"/>
      <c r="G4" s="22"/>
      <c r="H4" s="22"/>
      <c r="I4" s="22"/>
      <c r="J4" s="22"/>
      <c r="K4" s="22"/>
      <c r="L4" s="22"/>
      <c r="M4" s="23"/>
      <c r="N4" s="22"/>
    </row>
    <row r="5" spans="1:14" s="24" customFormat="1" ht="13.5" customHeight="1" x14ac:dyDescent="0.35">
      <c r="A5" s="87"/>
      <c r="B5" s="94"/>
      <c r="C5" s="77"/>
      <c r="D5" s="77"/>
      <c r="E5" s="77"/>
      <c r="F5" s="77"/>
      <c r="G5" s="77"/>
      <c r="H5" s="77"/>
      <c r="I5" s="77"/>
      <c r="J5" s="77"/>
      <c r="K5" s="77"/>
      <c r="L5" s="77"/>
      <c r="M5" s="31"/>
      <c r="N5" s="22"/>
    </row>
    <row r="6" spans="1:14" s="24" customFormat="1" ht="13.5" customHeight="1" x14ac:dyDescent="0.35">
      <c r="A6" s="98"/>
      <c r="B6" s="70"/>
      <c r="C6" s="22"/>
      <c r="D6" s="22"/>
      <c r="E6" s="22"/>
      <c r="F6" s="77"/>
      <c r="G6" s="77"/>
      <c r="H6" s="77"/>
      <c r="I6" s="77"/>
      <c r="J6" s="77"/>
      <c r="K6" s="22"/>
      <c r="L6" s="22"/>
      <c r="M6" s="22"/>
      <c r="N6" s="22"/>
    </row>
    <row r="7" spans="1:14" s="27" customFormat="1" ht="30" customHeight="1" x14ac:dyDescent="0.2">
      <c r="B7" s="79"/>
      <c r="C7" s="192" t="s">
        <v>49</v>
      </c>
      <c r="D7" s="192"/>
      <c r="E7" s="192"/>
      <c r="F7" s="190" t="s">
        <v>60</v>
      </c>
      <c r="G7" s="191"/>
      <c r="H7" s="191" t="s">
        <v>50</v>
      </c>
      <c r="I7" s="191"/>
      <c r="J7" s="191"/>
      <c r="K7" s="70"/>
      <c r="L7" s="70"/>
      <c r="M7" s="26"/>
    </row>
    <row r="8" spans="1:14" s="30" customFormat="1" ht="30" customHeight="1" x14ac:dyDescent="0.35">
      <c r="B8" s="80"/>
      <c r="C8" s="83"/>
      <c r="D8" s="85">
        <f>K3</f>
        <v>0</v>
      </c>
      <c r="E8" s="84">
        <f>CEILING(D8,0.25)</f>
        <v>0</v>
      </c>
      <c r="F8" s="194">
        <f>IF(D8&gt;1,(E8-1)/0.25*2+15,IF(D8="","",15))</f>
        <v>15</v>
      </c>
      <c r="G8" s="194"/>
      <c r="H8" s="193">
        <f>IF(D8&gt;0,SQRT(D8*10000/F8),0)</f>
        <v>0</v>
      </c>
      <c r="I8" s="193"/>
      <c r="J8" s="193"/>
      <c r="K8" s="110"/>
      <c r="L8" s="111"/>
      <c r="M8" s="22"/>
    </row>
    <row r="9" spans="1:14" s="24" customFormat="1" ht="21" customHeight="1" x14ac:dyDescent="0.35">
      <c r="A9" s="81"/>
      <c r="B9" s="26"/>
      <c r="C9" s="39"/>
      <c r="D9" s="26"/>
      <c r="E9" s="39"/>
      <c r="F9" s="26"/>
      <c r="G9" s="39"/>
      <c r="H9" s="26"/>
      <c r="I9" s="39"/>
      <c r="J9" s="26"/>
      <c r="K9" s="39"/>
      <c r="L9" s="26"/>
      <c r="M9" s="22"/>
      <c r="N9" s="29"/>
    </row>
    <row r="10" spans="1:14" s="24" customFormat="1" ht="21" customHeight="1" x14ac:dyDescent="0.35">
      <c r="A10" s="81"/>
      <c r="B10" s="26"/>
      <c r="C10" s="26"/>
      <c r="D10" s="26"/>
      <c r="E10" s="26"/>
      <c r="F10" s="26"/>
      <c r="G10" s="26"/>
      <c r="H10" s="26"/>
      <c r="I10" s="26"/>
      <c r="J10" s="26"/>
      <c r="K10" s="26"/>
      <c r="L10" s="26"/>
      <c r="M10" s="22"/>
      <c r="N10" s="50"/>
    </row>
    <row r="11" spans="1:14" s="24" customFormat="1" ht="21" customHeight="1" x14ac:dyDescent="0.35">
      <c r="A11" s="81"/>
      <c r="B11" s="26"/>
      <c r="C11" s="39"/>
      <c r="D11" s="26"/>
      <c r="E11" s="39"/>
      <c r="F11" s="26"/>
      <c r="G11" s="39"/>
      <c r="H11" s="26"/>
      <c r="I11" s="39"/>
      <c r="J11" s="26"/>
      <c r="K11" s="39"/>
      <c r="L11" s="26"/>
      <c r="M11" s="22"/>
      <c r="N11" s="22"/>
    </row>
    <row r="12" spans="1:14" s="24" customFormat="1" ht="21" customHeight="1" x14ac:dyDescent="0.35">
      <c r="A12" s="81"/>
      <c r="B12" s="26"/>
      <c r="C12" s="26"/>
      <c r="D12" s="26"/>
      <c r="E12" s="26"/>
      <c r="F12" s="26"/>
      <c r="G12" s="26"/>
      <c r="H12" s="26"/>
      <c r="I12" s="26"/>
      <c r="J12" s="26"/>
      <c r="K12" s="26"/>
      <c r="L12" s="26"/>
      <c r="M12" s="22"/>
      <c r="N12" s="22"/>
    </row>
    <row r="13" spans="1:14" s="24" customFormat="1" ht="21" customHeight="1" x14ac:dyDescent="0.35">
      <c r="A13" s="81"/>
      <c r="B13" s="26"/>
      <c r="C13" s="39"/>
      <c r="D13" s="26"/>
      <c r="E13" s="39"/>
      <c r="F13" s="26"/>
      <c r="G13" s="39"/>
      <c r="H13" s="26"/>
      <c r="I13" s="39"/>
      <c r="J13" s="26"/>
      <c r="K13" s="39"/>
      <c r="L13" s="26"/>
      <c r="M13" s="22"/>
      <c r="N13" s="22"/>
    </row>
    <row r="14" spans="1:14" s="24" customFormat="1" ht="21" customHeight="1" x14ac:dyDescent="0.35">
      <c r="A14" s="81"/>
      <c r="B14" s="26"/>
      <c r="C14" s="26"/>
      <c r="D14" s="26"/>
      <c r="E14" s="26"/>
      <c r="F14" s="26"/>
      <c r="G14" s="26"/>
      <c r="H14" s="26"/>
      <c r="I14" s="26"/>
      <c r="J14" s="26"/>
      <c r="K14" s="26"/>
      <c r="L14" s="26"/>
      <c r="M14" s="22"/>
      <c r="N14" s="22"/>
    </row>
    <row r="15" spans="1:14" s="24" customFormat="1" ht="21" customHeight="1" x14ac:dyDescent="0.35">
      <c r="A15" s="81"/>
      <c r="B15" s="26"/>
      <c r="C15" s="39"/>
      <c r="D15" s="26"/>
      <c r="E15" s="39"/>
      <c r="F15" s="26"/>
      <c r="G15" s="39"/>
      <c r="H15" s="26"/>
      <c r="I15" s="39"/>
      <c r="J15" s="26"/>
      <c r="K15" s="39"/>
      <c r="L15" s="26"/>
      <c r="M15" s="22"/>
      <c r="N15" s="22"/>
    </row>
    <row r="16" spans="1:14" s="24" customFormat="1" ht="21" customHeight="1" x14ac:dyDescent="0.35">
      <c r="A16" s="81"/>
      <c r="B16" s="26"/>
      <c r="C16" s="26"/>
      <c r="D16" s="26"/>
      <c r="E16" s="26"/>
      <c r="F16" s="26"/>
      <c r="G16" s="26"/>
      <c r="H16" s="26"/>
      <c r="I16" s="26"/>
      <c r="J16" s="26"/>
      <c r="K16" s="26"/>
      <c r="L16" s="26"/>
      <c r="M16" s="22"/>
      <c r="N16" s="22"/>
    </row>
    <row r="17" spans="1:14" s="24" customFormat="1" ht="21" customHeight="1" x14ac:dyDescent="0.35">
      <c r="A17" s="81"/>
      <c r="B17" s="26"/>
      <c r="C17" s="39"/>
      <c r="D17" s="26"/>
      <c r="E17" s="39"/>
      <c r="F17" s="26"/>
      <c r="G17" s="39"/>
      <c r="H17" s="26"/>
      <c r="I17" s="39"/>
      <c r="J17" s="26"/>
      <c r="K17" s="39"/>
      <c r="L17" s="26"/>
      <c r="M17" s="22"/>
      <c r="N17" s="22"/>
    </row>
    <row r="18" spans="1:14" s="24" customFormat="1" ht="21" customHeight="1" x14ac:dyDescent="0.35">
      <c r="A18" s="81"/>
      <c r="B18" s="26"/>
      <c r="C18" s="26"/>
      <c r="D18" s="26"/>
      <c r="E18" s="26"/>
      <c r="F18" s="26"/>
      <c r="G18" s="26"/>
      <c r="H18" s="26"/>
      <c r="I18" s="26"/>
      <c r="J18" s="26"/>
      <c r="K18" s="26"/>
      <c r="L18" s="26"/>
      <c r="M18" s="22"/>
      <c r="N18" s="22"/>
    </row>
    <row r="19" spans="1:14" s="24" customFormat="1" ht="21" customHeight="1" x14ac:dyDescent="0.35">
      <c r="A19" s="81"/>
      <c r="B19" s="26"/>
      <c r="C19" s="39"/>
      <c r="D19" s="26"/>
      <c r="E19" s="39"/>
      <c r="F19" s="26"/>
      <c r="G19" s="39"/>
      <c r="H19" s="26"/>
      <c r="I19" s="39"/>
      <c r="J19" s="26"/>
      <c r="K19" s="39"/>
      <c r="L19" s="26"/>
      <c r="M19" s="22"/>
      <c r="N19" s="22"/>
    </row>
    <row r="20" spans="1:14" s="24" customFormat="1" ht="21" customHeight="1" x14ac:dyDescent="0.35">
      <c r="A20" s="81"/>
      <c r="B20" s="26"/>
      <c r="C20" s="26"/>
      <c r="D20" s="26"/>
      <c r="E20" s="26"/>
      <c r="F20" s="26"/>
      <c r="G20" s="26"/>
      <c r="H20" s="26"/>
      <c r="I20" s="26"/>
      <c r="J20" s="26"/>
      <c r="K20" s="26"/>
      <c r="L20" s="26"/>
      <c r="M20" s="22"/>
      <c r="N20" s="22"/>
    </row>
    <row r="21" spans="1:14" s="24" customFormat="1" ht="21" customHeight="1" x14ac:dyDescent="0.35">
      <c r="A21" s="81"/>
      <c r="B21" s="26"/>
      <c r="C21" s="39"/>
      <c r="D21" s="26"/>
      <c r="E21" s="39"/>
      <c r="F21" s="26"/>
      <c r="G21" s="39"/>
      <c r="H21" s="26"/>
      <c r="I21" s="39"/>
      <c r="J21" s="26"/>
      <c r="K21" s="39"/>
      <c r="L21" s="26"/>
      <c r="M21" s="22"/>
      <c r="N21" s="22"/>
    </row>
    <row r="22" spans="1:14" s="24" customFormat="1" ht="21" customHeight="1" x14ac:dyDescent="0.35">
      <c r="A22" s="81"/>
      <c r="B22" s="26"/>
      <c r="C22" s="26"/>
      <c r="D22" s="26"/>
      <c r="E22" s="26"/>
      <c r="F22" s="26"/>
      <c r="G22" s="26"/>
      <c r="H22" s="26"/>
      <c r="I22" s="26"/>
      <c r="J22" s="26"/>
      <c r="K22" s="26"/>
      <c r="L22" s="26"/>
      <c r="M22" s="22"/>
      <c r="N22" s="22"/>
    </row>
    <row r="23" spans="1:14" s="24" customFormat="1" ht="21" customHeight="1" x14ac:dyDescent="0.35">
      <c r="A23" s="81"/>
      <c r="B23" s="26"/>
      <c r="C23" s="39"/>
      <c r="D23" s="26"/>
      <c r="E23" s="39"/>
      <c r="F23" s="26"/>
      <c r="G23" s="39"/>
      <c r="H23" s="26"/>
      <c r="I23" s="39"/>
      <c r="J23" s="26"/>
      <c r="K23" s="39"/>
      <c r="L23" s="26"/>
      <c r="M23" s="22"/>
      <c r="N23" s="22"/>
    </row>
    <row r="24" spans="1:14" s="24" customFormat="1" ht="21" customHeight="1" x14ac:dyDescent="0.35">
      <c r="A24" s="81"/>
      <c r="B24" s="26"/>
      <c r="C24" s="26"/>
      <c r="D24" s="26"/>
      <c r="E24" s="26"/>
      <c r="F24" s="26"/>
      <c r="G24" s="26"/>
      <c r="H24" s="26"/>
      <c r="I24" s="26"/>
      <c r="J24" s="26"/>
      <c r="K24" s="26"/>
      <c r="L24" s="26"/>
      <c r="M24" s="22"/>
      <c r="N24" s="22"/>
    </row>
    <row r="25" spans="1:14" s="24" customFormat="1" ht="21" customHeight="1" x14ac:dyDescent="0.35">
      <c r="A25" s="81"/>
      <c r="B25" s="26"/>
      <c r="C25" s="39"/>
      <c r="D25" s="26"/>
      <c r="E25" s="39"/>
      <c r="F25" s="26"/>
      <c r="G25" s="39"/>
      <c r="H25" s="26"/>
      <c r="I25" s="39"/>
      <c r="J25" s="26"/>
      <c r="K25" s="39"/>
      <c r="L25" s="26"/>
      <c r="M25" s="22"/>
      <c r="N25" s="22"/>
    </row>
    <row r="26" spans="1:14" s="24" customFormat="1" ht="21" customHeight="1" x14ac:dyDescent="0.35">
      <c r="A26" s="81"/>
      <c r="B26" s="26"/>
      <c r="C26" s="26"/>
      <c r="D26" s="26"/>
      <c r="E26" s="26"/>
      <c r="F26" s="26"/>
      <c r="G26" s="26"/>
      <c r="H26" s="26"/>
      <c r="I26" s="26"/>
      <c r="J26" s="26"/>
      <c r="K26" s="26"/>
      <c r="L26" s="26"/>
      <c r="M26" s="22"/>
      <c r="N26" s="22"/>
    </row>
    <row r="27" spans="1:14" s="24" customFormat="1" ht="21" customHeight="1" x14ac:dyDescent="0.35">
      <c r="A27" s="81"/>
      <c r="B27" s="26"/>
      <c r="C27" s="39"/>
      <c r="D27" s="26"/>
      <c r="E27" s="39"/>
      <c r="F27" s="26"/>
      <c r="G27" s="39"/>
      <c r="H27" s="26"/>
      <c r="I27" s="39"/>
      <c r="J27" s="26"/>
      <c r="K27" s="39"/>
      <c r="L27" s="26"/>
      <c r="M27" s="22"/>
      <c r="N27" s="22"/>
    </row>
    <row r="28" spans="1:14" s="24" customFormat="1" ht="21" customHeight="1" x14ac:dyDescent="0.35">
      <c r="A28" s="81"/>
      <c r="B28" s="26"/>
      <c r="C28" s="26"/>
      <c r="D28" s="26"/>
      <c r="E28" s="26"/>
      <c r="F28" s="26"/>
      <c r="G28" s="26"/>
      <c r="H28" s="26"/>
      <c r="I28" s="26"/>
      <c r="J28" s="26"/>
      <c r="K28" s="26"/>
      <c r="L28" s="26"/>
      <c r="M28" s="22"/>
      <c r="N28" s="22"/>
    </row>
    <row r="29" spans="1:14" s="24" customFormat="1" ht="21" customHeight="1" x14ac:dyDescent="0.35">
      <c r="A29" s="81"/>
      <c r="B29" s="26"/>
      <c r="C29" s="39"/>
      <c r="D29" s="26"/>
      <c r="E29" s="39"/>
      <c r="F29" s="26"/>
      <c r="G29" s="39"/>
      <c r="H29" s="26"/>
      <c r="I29" s="39"/>
      <c r="J29" s="26"/>
      <c r="K29" s="39"/>
      <c r="L29" s="26"/>
      <c r="M29" s="22"/>
      <c r="N29" s="22"/>
    </row>
    <row r="30" spans="1:14" s="24" customFormat="1" ht="21" customHeight="1" x14ac:dyDescent="0.35">
      <c r="A30" s="81"/>
      <c r="B30" s="26"/>
      <c r="C30" s="26"/>
      <c r="D30" s="26"/>
      <c r="E30" s="26"/>
      <c r="F30" s="26"/>
      <c r="G30" s="26"/>
      <c r="H30" s="26"/>
      <c r="I30" s="26"/>
      <c r="J30" s="26"/>
      <c r="K30" s="26"/>
      <c r="L30" s="26"/>
      <c r="M30" s="22"/>
      <c r="N30" s="22"/>
    </row>
    <row r="31" spans="1:14" s="24" customFormat="1" ht="21" customHeight="1" x14ac:dyDescent="0.35">
      <c r="A31" s="81"/>
      <c r="B31" s="26"/>
      <c r="C31" s="39"/>
      <c r="D31" s="26"/>
      <c r="E31" s="39"/>
      <c r="F31" s="26"/>
      <c r="G31" s="39"/>
      <c r="H31" s="26"/>
      <c r="I31" s="39"/>
      <c r="J31" s="26"/>
      <c r="K31" s="39"/>
      <c r="L31" s="26"/>
      <c r="M31" s="22"/>
      <c r="N31" s="22"/>
    </row>
    <row r="32" spans="1:14" s="24" customFormat="1" ht="21" customHeight="1" x14ac:dyDescent="0.35">
      <c r="A32" s="81"/>
      <c r="B32" s="26"/>
      <c r="C32" s="26"/>
      <c r="D32" s="26"/>
      <c r="E32" s="26"/>
      <c r="F32" s="26"/>
      <c r="G32" s="26"/>
      <c r="H32" s="26"/>
      <c r="I32" s="26"/>
      <c r="J32" s="26"/>
      <c r="K32" s="26"/>
      <c r="L32" s="26"/>
      <c r="M32" s="22"/>
      <c r="N32" s="22"/>
    </row>
    <row r="33" spans="1:14" s="24" customFormat="1" ht="21" customHeight="1" x14ac:dyDescent="0.35">
      <c r="A33" s="81"/>
      <c r="B33" s="26"/>
      <c r="C33" s="39"/>
      <c r="D33" s="26"/>
      <c r="E33" s="39"/>
      <c r="F33" s="26"/>
      <c r="G33" s="39"/>
      <c r="H33" s="26"/>
      <c r="I33" s="39"/>
      <c r="J33" s="26"/>
      <c r="K33" s="39"/>
      <c r="L33" s="26"/>
      <c r="M33" s="22"/>
      <c r="N33" s="22"/>
    </row>
    <row r="34" spans="1:14" s="24" customFormat="1" ht="21" customHeight="1" x14ac:dyDescent="0.35">
      <c r="A34" s="185"/>
      <c r="B34" s="26"/>
      <c r="C34" s="26"/>
      <c r="D34" s="26"/>
      <c r="E34" s="26"/>
      <c r="F34" s="26"/>
      <c r="G34" s="26"/>
      <c r="H34" s="26"/>
      <c r="I34" s="26"/>
      <c r="J34" s="26"/>
      <c r="K34" s="26"/>
      <c r="L34" s="26"/>
      <c r="M34" s="22"/>
      <c r="N34" s="22"/>
    </row>
    <row r="35" spans="1:14" s="24" customFormat="1" ht="21" customHeight="1" x14ac:dyDescent="0.35">
      <c r="A35" s="185"/>
      <c r="B35" s="26"/>
      <c r="C35" s="39"/>
      <c r="D35" s="26"/>
      <c r="E35" s="39"/>
      <c r="F35" s="26"/>
      <c r="G35" s="39"/>
      <c r="H35" s="26"/>
      <c r="I35" s="39"/>
      <c r="J35" s="26"/>
      <c r="K35" s="39"/>
      <c r="L35" s="26"/>
      <c r="M35" s="22"/>
      <c r="N35" s="22"/>
    </row>
    <row r="36" spans="1:14" s="24" customFormat="1" ht="21" customHeight="1" x14ac:dyDescent="0.35">
      <c r="A36" s="185"/>
      <c r="B36" s="26"/>
      <c r="C36" s="26"/>
      <c r="D36" s="26"/>
      <c r="E36" s="26"/>
      <c r="F36" s="26"/>
      <c r="G36" s="26"/>
      <c r="H36" s="26"/>
      <c r="I36" s="26"/>
      <c r="J36" s="26"/>
      <c r="K36" s="26"/>
      <c r="L36" s="26"/>
      <c r="M36" s="22"/>
      <c r="N36" s="22"/>
    </row>
    <row r="37" spans="1:14" s="24" customFormat="1" ht="21" customHeight="1" x14ac:dyDescent="0.35">
      <c r="A37" s="185"/>
      <c r="B37" s="26"/>
      <c r="C37" s="39"/>
      <c r="D37" s="26"/>
      <c r="E37" s="39"/>
      <c r="F37" s="26"/>
      <c r="G37" s="39"/>
      <c r="H37" s="26"/>
      <c r="I37" s="39"/>
      <c r="J37" s="26"/>
      <c r="K37" s="39"/>
      <c r="L37" s="26"/>
      <c r="M37" s="22"/>
      <c r="N37" s="22"/>
    </row>
    <row r="38" spans="1:14" s="24" customFormat="1" ht="21" customHeight="1" x14ac:dyDescent="0.35">
      <c r="A38" s="185"/>
      <c r="B38" s="26"/>
      <c r="C38" s="26"/>
      <c r="D38" s="26"/>
      <c r="E38" s="26"/>
      <c r="F38" s="26"/>
      <c r="G38" s="26"/>
      <c r="H38" s="26"/>
      <c r="I38" s="26"/>
      <c r="J38" s="26"/>
      <c r="K38" s="26"/>
      <c r="L38" s="26"/>
      <c r="M38" s="22"/>
      <c r="N38" s="22"/>
    </row>
    <row r="39" spans="1:14" s="24" customFormat="1" ht="21" customHeight="1" x14ac:dyDescent="0.35">
      <c r="A39" s="185"/>
      <c r="B39" s="26"/>
      <c r="C39" s="39"/>
      <c r="D39" s="26"/>
      <c r="E39" s="39"/>
      <c r="F39" s="26"/>
      <c r="G39" s="39"/>
      <c r="H39" s="26"/>
      <c r="I39" s="39"/>
      <c r="J39" s="26"/>
      <c r="K39" s="39"/>
      <c r="L39" s="26"/>
      <c r="M39" s="22"/>
      <c r="N39" s="22"/>
    </row>
    <row r="40" spans="1:14" s="24" customFormat="1" ht="21" customHeight="1" x14ac:dyDescent="0.35">
      <c r="A40" s="185"/>
      <c r="B40" s="26"/>
      <c r="C40" s="26"/>
      <c r="D40" s="26"/>
      <c r="E40" s="26"/>
      <c r="F40" s="26"/>
      <c r="G40" s="26"/>
      <c r="H40" s="26"/>
      <c r="I40" s="26"/>
      <c r="J40" s="26"/>
      <c r="K40" s="26"/>
      <c r="L40" s="26"/>
      <c r="M40" s="22"/>
      <c r="N40" s="22"/>
    </row>
    <row r="41" spans="1:14" s="24" customFormat="1" ht="21" customHeight="1" x14ac:dyDescent="0.35">
      <c r="A41" s="185"/>
      <c r="B41" s="26"/>
      <c r="C41" s="39"/>
      <c r="D41" s="26"/>
      <c r="E41" s="39"/>
      <c r="F41" s="26"/>
      <c r="G41" s="39"/>
      <c r="H41" s="26"/>
      <c r="I41" s="39"/>
      <c r="J41" s="26"/>
      <c r="K41" s="39"/>
      <c r="L41" s="26"/>
      <c r="M41" s="22"/>
      <c r="N41" s="22"/>
    </row>
    <row r="42" spans="1:14" s="24" customFormat="1" ht="21" customHeight="1" x14ac:dyDescent="0.35">
      <c r="A42" s="185"/>
      <c r="B42" s="26"/>
      <c r="C42" s="26"/>
      <c r="D42" s="26"/>
      <c r="E42" s="26"/>
      <c r="F42" s="26"/>
      <c r="G42" s="26"/>
      <c r="H42" s="26"/>
      <c r="I42" s="26"/>
      <c r="J42" s="26"/>
      <c r="K42" s="26"/>
      <c r="L42" s="26"/>
      <c r="M42" s="22"/>
      <c r="N42" s="22"/>
    </row>
    <row r="43" spans="1:14" s="24" customFormat="1" ht="21" customHeight="1" x14ac:dyDescent="0.35">
      <c r="A43" s="185"/>
      <c r="B43" s="26"/>
      <c r="C43" s="39"/>
      <c r="D43" s="26"/>
      <c r="E43" s="39"/>
      <c r="F43" s="26"/>
      <c r="G43" s="39"/>
      <c r="H43" s="26"/>
      <c r="I43" s="39"/>
      <c r="J43" s="26"/>
      <c r="K43" s="39"/>
      <c r="L43" s="26"/>
      <c r="M43" s="22"/>
      <c r="N43" s="22"/>
    </row>
    <row r="44" spans="1:14" s="24" customFormat="1" ht="21" customHeight="1" x14ac:dyDescent="0.35">
      <c r="A44" s="185"/>
      <c r="B44" s="26"/>
      <c r="C44" s="26"/>
      <c r="D44" s="26"/>
      <c r="E44" s="26"/>
      <c r="F44" s="26"/>
      <c r="G44" s="26"/>
      <c r="H44" s="26"/>
      <c r="I44" s="26"/>
      <c r="J44" s="26"/>
      <c r="K44" s="26"/>
      <c r="L44" s="26"/>
      <c r="M44" s="22"/>
      <c r="N44" s="22"/>
    </row>
    <row r="45" spans="1:14" s="24" customFormat="1" ht="21" customHeight="1" x14ac:dyDescent="0.35">
      <c r="A45" s="185"/>
      <c r="B45" s="26"/>
      <c r="C45" s="39"/>
      <c r="D45" s="26"/>
      <c r="E45" s="39"/>
      <c r="F45" s="26"/>
      <c r="G45" s="39"/>
      <c r="H45" s="26"/>
      <c r="I45" s="39"/>
      <c r="J45" s="26"/>
      <c r="K45" s="39"/>
      <c r="L45" s="26"/>
      <c r="M45" s="22"/>
      <c r="N45" s="22"/>
    </row>
    <row r="46" spans="1:14" s="24" customFormat="1" ht="21" customHeight="1" x14ac:dyDescent="0.35">
      <c r="A46" s="185"/>
      <c r="B46" s="26"/>
      <c r="C46" s="26"/>
      <c r="D46" s="26"/>
      <c r="E46" s="26"/>
      <c r="F46" s="26"/>
      <c r="G46" s="26"/>
      <c r="H46" s="26"/>
      <c r="I46" s="26"/>
      <c r="J46" s="26"/>
      <c r="K46" s="26"/>
      <c r="L46" s="26"/>
      <c r="M46" s="22"/>
      <c r="N46" s="22"/>
    </row>
    <row r="47" spans="1:14" s="24" customFormat="1" ht="21" customHeight="1" x14ac:dyDescent="0.35">
      <c r="A47" s="185"/>
      <c r="B47" s="26"/>
      <c r="C47" s="39"/>
      <c r="D47" s="26"/>
      <c r="E47" s="39"/>
      <c r="F47" s="26"/>
      <c r="G47" s="39"/>
      <c r="H47" s="26"/>
      <c r="I47" s="39"/>
      <c r="J47" s="26"/>
      <c r="K47" s="39"/>
      <c r="L47" s="26"/>
      <c r="M47" s="22"/>
      <c r="N47" s="22"/>
    </row>
    <row r="48" spans="1:14" s="24" customFormat="1" ht="21" customHeight="1" x14ac:dyDescent="0.35">
      <c r="A48" s="185"/>
      <c r="B48" s="26"/>
      <c r="C48" s="26"/>
      <c r="D48" s="26"/>
      <c r="E48" s="26"/>
      <c r="F48" s="26"/>
      <c r="G48" s="26"/>
      <c r="H48" s="26"/>
      <c r="I48" s="26"/>
      <c r="J48" s="26"/>
      <c r="K48" s="26"/>
      <c r="L48" s="26"/>
      <c r="M48" s="22"/>
      <c r="N48" s="22"/>
    </row>
    <row r="49" spans="1:14" s="24" customFormat="1" ht="21" customHeight="1" x14ac:dyDescent="0.35">
      <c r="A49" s="185"/>
      <c r="B49" s="26"/>
      <c r="C49" s="39"/>
      <c r="D49" s="26"/>
      <c r="E49" s="39"/>
      <c r="F49" s="26"/>
      <c r="G49" s="39"/>
      <c r="H49" s="26"/>
      <c r="I49" s="39"/>
      <c r="J49" s="26"/>
      <c r="K49" s="39"/>
      <c r="L49" s="26"/>
      <c r="M49" s="22"/>
      <c r="N49" s="22"/>
    </row>
    <row r="50" spans="1:14" s="24" customFormat="1" ht="21" customHeight="1" x14ac:dyDescent="0.35">
      <c r="A50" s="185"/>
      <c r="B50" s="26"/>
      <c r="C50" s="26"/>
      <c r="D50" s="26"/>
      <c r="E50" s="26"/>
      <c r="F50" s="26"/>
      <c r="G50" s="26"/>
      <c r="H50" s="26"/>
      <c r="I50" s="26"/>
      <c r="J50" s="26"/>
      <c r="K50" s="26"/>
      <c r="L50" s="26"/>
      <c r="M50" s="22"/>
      <c r="N50" s="22"/>
    </row>
    <row r="51" spans="1:14" s="24" customFormat="1" ht="21" customHeight="1" x14ac:dyDescent="0.35">
      <c r="A51" s="185"/>
      <c r="B51" s="26"/>
      <c r="C51" s="39"/>
      <c r="D51" s="26"/>
      <c r="E51" s="39"/>
      <c r="F51" s="26"/>
      <c r="G51" s="39"/>
      <c r="H51" s="26"/>
      <c r="I51" s="39"/>
      <c r="J51" s="26"/>
      <c r="K51" s="39"/>
      <c r="L51" s="26"/>
      <c r="M51" s="22"/>
      <c r="N51" s="22"/>
    </row>
    <row r="52" spans="1:14" s="24" customFormat="1" ht="21" customHeight="1" x14ac:dyDescent="0.35">
      <c r="A52" s="185"/>
      <c r="B52" s="26"/>
      <c r="C52" s="26"/>
      <c r="D52" s="26"/>
      <c r="E52" s="26"/>
      <c r="F52" s="26"/>
      <c r="G52" s="26"/>
      <c r="H52" s="26"/>
      <c r="I52" s="26"/>
      <c r="J52" s="26"/>
      <c r="K52" s="26"/>
      <c r="L52" s="26"/>
      <c r="M52" s="22"/>
      <c r="N52" s="22"/>
    </row>
    <row r="53" spans="1:14" s="24" customFormat="1" ht="21" customHeight="1" x14ac:dyDescent="0.35">
      <c r="A53" s="185"/>
      <c r="B53" s="26"/>
      <c r="C53" s="39"/>
      <c r="D53" s="26"/>
      <c r="E53" s="39"/>
      <c r="F53" s="26"/>
      <c r="G53" s="39"/>
      <c r="H53" s="26"/>
      <c r="I53" s="39"/>
      <c r="J53" s="26"/>
      <c r="K53" s="39"/>
      <c r="L53" s="26"/>
      <c r="M53" s="22"/>
      <c r="N53" s="22"/>
    </row>
    <row r="54" spans="1:14" s="24" customFormat="1" ht="21" customHeight="1" x14ac:dyDescent="0.35">
      <c r="A54" s="185"/>
      <c r="B54" s="26"/>
      <c r="C54" s="26"/>
      <c r="D54" s="26"/>
      <c r="E54" s="26"/>
      <c r="F54" s="26"/>
      <c r="G54" s="26"/>
      <c r="H54" s="26"/>
      <c r="I54" s="26"/>
      <c r="J54" s="26"/>
      <c r="K54" s="26"/>
      <c r="L54" s="26"/>
      <c r="M54" s="22"/>
      <c r="N54" s="22"/>
    </row>
    <row r="55" spans="1:14" s="24" customFormat="1" ht="21" customHeight="1" x14ac:dyDescent="0.35">
      <c r="A55" s="185"/>
      <c r="B55" s="26"/>
      <c r="C55" s="39"/>
      <c r="D55" s="26"/>
      <c r="E55" s="39"/>
      <c r="F55" s="26"/>
      <c r="G55" s="39"/>
      <c r="H55" s="26"/>
      <c r="I55" s="39"/>
      <c r="J55" s="26"/>
      <c r="K55" s="39"/>
      <c r="L55" s="26"/>
      <c r="M55" s="22"/>
      <c r="N55" s="22"/>
    </row>
    <row r="56" spans="1:14" s="24" customFormat="1" ht="21" customHeight="1" x14ac:dyDescent="0.35">
      <c r="A56" s="185"/>
      <c r="B56" s="26"/>
      <c r="C56" s="26"/>
      <c r="D56" s="26"/>
      <c r="E56" s="26"/>
      <c r="F56" s="26"/>
      <c r="G56" s="26"/>
      <c r="H56" s="26"/>
      <c r="I56" s="26"/>
      <c r="J56" s="26"/>
      <c r="K56" s="26"/>
      <c r="L56" s="26"/>
      <c r="M56" s="22"/>
      <c r="N56" s="22"/>
    </row>
    <row r="57" spans="1:14" s="24" customFormat="1" ht="21" customHeight="1" x14ac:dyDescent="0.35">
      <c r="A57" s="185"/>
      <c r="B57" s="26"/>
      <c r="C57" s="39"/>
      <c r="D57" s="26"/>
      <c r="E57" s="39"/>
      <c r="F57" s="26"/>
      <c r="G57" s="39"/>
      <c r="H57" s="26"/>
      <c r="I57" s="39"/>
      <c r="J57" s="26"/>
      <c r="K57" s="39"/>
      <c r="L57" s="26"/>
      <c r="M57" s="22"/>
      <c r="N57" s="22"/>
    </row>
    <row r="58" spans="1:14" s="24" customFormat="1" ht="21" customHeight="1" x14ac:dyDescent="0.35">
      <c r="A58" s="185"/>
      <c r="B58" s="26"/>
      <c r="C58" s="26"/>
      <c r="D58" s="26"/>
      <c r="E58" s="26"/>
      <c r="F58" s="26"/>
      <c r="G58" s="26"/>
      <c r="H58" s="26"/>
      <c r="I58" s="26"/>
      <c r="J58" s="26"/>
      <c r="K58" s="26"/>
      <c r="L58" s="26"/>
      <c r="M58" s="22"/>
      <c r="N58" s="22"/>
    </row>
    <row r="59" spans="1:14" s="24" customFormat="1" ht="21" customHeight="1" x14ac:dyDescent="0.35">
      <c r="A59" s="74"/>
      <c r="B59" s="82"/>
      <c r="C59" s="39"/>
      <c r="D59" s="26"/>
      <c r="E59" s="39"/>
      <c r="F59" s="26"/>
      <c r="G59" s="39"/>
      <c r="H59" s="26"/>
      <c r="I59" s="39"/>
      <c r="J59" s="26"/>
      <c r="K59" s="39"/>
      <c r="L59" s="26"/>
      <c r="M59" s="22"/>
      <c r="N59" s="22"/>
    </row>
    <row r="60" spans="1:14" s="24" customFormat="1" ht="21" customHeight="1" x14ac:dyDescent="0.35">
      <c r="A60" s="74"/>
      <c r="B60" s="82"/>
      <c r="C60" s="39"/>
      <c r="D60" s="39"/>
      <c r="E60" s="39"/>
      <c r="F60" s="39"/>
      <c r="G60" s="39"/>
      <c r="H60" s="39"/>
      <c r="I60" s="39"/>
      <c r="J60" s="39"/>
      <c r="K60" s="39"/>
      <c r="L60" s="39"/>
      <c r="M60" s="22"/>
      <c r="N60" s="22"/>
    </row>
    <row r="61" spans="1:14" s="24" customFormat="1" ht="21" customHeight="1" x14ac:dyDescent="0.35">
      <c r="A61" s="46"/>
      <c r="B61" s="47"/>
      <c r="C61" s="48"/>
      <c r="D61" s="48"/>
      <c r="E61" s="48"/>
      <c r="F61" s="48"/>
      <c r="G61" s="48"/>
      <c r="H61" s="48"/>
      <c r="I61" s="48"/>
      <c r="J61" s="48"/>
      <c r="K61" s="48"/>
      <c r="L61" s="48"/>
      <c r="M61" s="49"/>
      <c r="N61" s="22"/>
    </row>
    <row r="62" spans="1:14" s="24" customFormat="1" ht="24" customHeight="1" x14ac:dyDescent="0.35">
      <c r="A62" s="38"/>
      <c r="B62" s="39"/>
      <c r="C62" s="39"/>
      <c r="D62" s="39"/>
      <c r="E62" s="39"/>
      <c r="F62" s="39"/>
      <c r="G62" s="39"/>
      <c r="H62" s="39"/>
      <c r="I62" s="39"/>
      <c r="J62" s="39"/>
      <c r="K62" s="39"/>
      <c r="L62" s="39"/>
      <c r="M62" s="22"/>
      <c r="N62" s="22"/>
    </row>
    <row r="63" spans="1:14" s="24" customFormat="1" ht="24" customHeight="1" x14ac:dyDescent="0.35">
      <c r="B63" s="40"/>
      <c r="C63" s="41"/>
      <c r="D63" s="41"/>
      <c r="E63" s="41"/>
      <c r="F63" s="41"/>
      <c r="G63" s="41"/>
      <c r="H63" s="41"/>
      <c r="I63" s="41"/>
      <c r="J63" s="41"/>
      <c r="K63" s="41"/>
      <c r="L63" s="41"/>
      <c r="M63" s="36"/>
      <c r="N63" s="22"/>
    </row>
    <row r="64" spans="1:14" s="24" customFormat="1" ht="24" customHeight="1" x14ac:dyDescent="0.35">
      <c r="B64" s="22"/>
      <c r="C64" s="184"/>
      <c r="D64" s="184"/>
      <c r="E64" s="184"/>
      <c r="F64" s="184"/>
      <c r="G64" s="184"/>
      <c r="H64" s="184"/>
      <c r="I64" s="184"/>
      <c r="J64" s="184"/>
      <c r="K64" s="184"/>
      <c r="L64" s="184"/>
      <c r="M64" s="36"/>
      <c r="N64" s="22"/>
    </row>
    <row r="65" spans="2:14" s="24" customFormat="1" ht="24" customHeight="1" x14ac:dyDescent="0.35">
      <c r="B65" s="22"/>
      <c r="C65" s="183"/>
      <c r="D65" s="183"/>
      <c r="E65" s="183"/>
      <c r="F65" s="183"/>
      <c r="G65" s="183"/>
      <c r="H65" s="183"/>
      <c r="I65" s="183"/>
      <c r="J65" s="183"/>
      <c r="K65" s="183"/>
      <c r="L65" s="183"/>
      <c r="M65" s="36"/>
      <c r="N65" s="22"/>
    </row>
    <row r="66" spans="2:14" s="24" customFormat="1" ht="24" customHeight="1" x14ac:dyDescent="0.35">
      <c r="B66" s="22"/>
      <c r="C66" s="184"/>
      <c r="D66" s="184"/>
      <c r="E66" s="184"/>
      <c r="F66" s="184"/>
      <c r="G66" s="184"/>
      <c r="H66" s="184"/>
      <c r="I66" s="184"/>
      <c r="J66" s="184"/>
      <c r="K66" s="184"/>
      <c r="L66" s="184"/>
      <c r="M66" s="36"/>
      <c r="N66" s="22"/>
    </row>
    <row r="67" spans="2:14" s="24" customFormat="1" ht="24" customHeight="1" x14ac:dyDescent="0.35">
      <c r="B67" s="22"/>
      <c r="C67" s="181"/>
      <c r="D67" s="181"/>
      <c r="E67" s="181"/>
      <c r="F67" s="181"/>
      <c r="G67" s="181"/>
      <c r="H67" s="181"/>
      <c r="I67" s="181"/>
      <c r="J67" s="181"/>
      <c r="K67" s="181"/>
      <c r="L67" s="181"/>
      <c r="M67" s="22"/>
      <c r="N67" s="22"/>
    </row>
    <row r="68" spans="2:14" s="24" customFormat="1" ht="24" customHeight="1" x14ac:dyDescent="0.35">
      <c r="B68" s="22"/>
      <c r="C68" s="181"/>
      <c r="D68" s="181"/>
      <c r="E68" s="181"/>
      <c r="F68" s="181"/>
      <c r="G68" s="181"/>
      <c r="H68" s="181"/>
      <c r="I68" s="181"/>
      <c r="J68" s="181"/>
      <c r="K68" s="181"/>
      <c r="L68" s="181"/>
      <c r="M68" s="181"/>
      <c r="N68" s="181"/>
    </row>
    <row r="69" spans="2:14" s="24" customFormat="1" ht="24" customHeight="1" x14ac:dyDescent="0.35">
      <c r="B69" s="22"/>
      <c r="C69" s="182"/>
      <c r="D69" s="182"/>
      <c r="E69" s="182"/>
      <c r="F69" s="182"/>
      <c r="G69" s="182"/>
      <c r="H69" s="182"/>
      <c r="I69" s="182"/>
      <c r="J69" s="182"/>
      <c r="K69" s="182"/>
      <c r="L69" s="182"/>
      <c r="M69" s="182"/>
      <c r="N69" s="182"/>
    </row>
    <row r="74" spans="2:14" x14ac:dyDescent="0.25">
      <c r="M74" s="37"/>
    </row>
  </sheetData>
  <sheetProtection sheet="1" objects="1" scenarios="1" selectLockedCells="1"/>
  <mergeCells count="41">
    <mergeCell ref="B1:L1"/>
    <mergeCell ref="I2:J2"/>
    <mergeCell ref="I3:J3"/>
    <mergeCell ref="K64:L64"/>
    <mergeCell ref="F7:G7"/>
    <mergeCell ref="C7:E7"/>
    <mergeCell ref="H7:J7"/>
    <mergeCell ref="H8:J8"/>
    <mergeCell ref="F8:G8"/>
    <mergeCell ref="A34:A58"/>
    <mergeCell ref="C64:D64"/>
    <mergeCell ref="E64:F64"/>
    <mergeCell ref="G64:H64"/>
    <mergeCell ref="I64:J64"/>
    <mergeCell ref="M69:N69"/>
    <mergeCell ref="I68:J68"/>
    <mergeCell ref="K68:L68"/>
    <mergeCell ref="C65:D65"/>
    <mergeCell ref="E65:F65"/>
    <mergeCell ref="G65:H65"/>
    <mergeCell ref="I65:J65"/>
    <mergeCell ref="K65:L65"/>
    <mergeCell ref="C66:D66"/>
    <mergeCell ref="E66:F66"/>
    <mergeCell ref="G66:H66"/>
    <mergeCell ref="I66:J66"/>
    <mergeCell ref="K66:L66"/>
    <mergeCell ref="C67:D67"/>
    <mergeCell ref="E67:F67"/>
    <mergeCell ref="G67:H67"/>
    <mergeCell ref="C69:D69"/>
    <mergeCell ref="E69:F69"/>
    <mergeCell ref="G69:H69"/>
    <mergeCell ref="I69:J69"/>
    <mergeCell ref="K69:L69"/>
    <mergeCell ref="K67:L67"/>
    <mergeCell ref="C68:D68"/>
    <mergeCell ref="E68:F68"/>
    <mergeCell ref="G68:H68"/>
    <mergeCell ref="M68:N68"/>
    <mergeCell ref="I67:J67"/>
  </mergeCells>
  <dataValidations count="8">
    <dataValidation allowBlank="1" showInputMessage="1" showErrorMessage="1" error="Die Summe der Baumarten-Anteile beträgt nicht 10! Bitte korrigieren!" sqref="A61:N65" xr:uid="{00000000-0002-0000-0100-000000000000}"/>
    <dataValidation type="custom" allowBlank="1" showInputMessage="1" showErrorMessage="1" sqref="K10 D9:D58 F9:F58 H9:H58 J9:J58 K12 K14 K16 K18 K20 K22 K24 K26 K28 K30 K32 K34 K36 K38 K40 K42 K44 K46 K48 K50 K52 K54 K56 K58 C58 C56 C54 C52 C50 C48 C46 C44 C42 C40 C38 C36 C34 C32 C30 C28 C26 C24 C22 C20 C18 C16 C14 C12 C10 E10 G10 I10 E12 E14 E16 E18 E20 E22 E24 E26 E28 E30 E32 E34 E36 E38 E40 E42 E44 E46 E48 E50 E52 E54 E56 E58 G12 G14 G16 G18 G20 G22 G24 G26 G28 G30 G32 G34 G36 G38 G40 G42 G44 G46 G48 G50 G52 G54 G56 G58 I12 I14 I16 I18 I20 I22 I24 I26 I28 I30 I32 I34 I36 I38 I40 I42 I44 I46 I48 I50 I52 I54 I56 I58 L9:L58" xr:uid="{00000000-0002-0000-0100-000001000000}">
      <formula1>($M$7=10)*(#REF!&lt;&gt;"")</formula1>
    </dataValidation>
    <dataValidation type="custom" allowBlank="1" showInputMessage="1" showErrorMessage="1" error="Die Summe der Baumarten-Anteile beträgt nicht 10 oder es ist keine Baumart ausgewählt! Bitte korrigieren!" sqref="K9 K11 K13 K15 K17 K19 K21 K23 K25 K27 K29 K31 K33 K35 K37 K39 K41 K43 K45 K47 K49 K51 K53 K55 K57 C57 C55 C53 C51 C49 C47 C45 C43 C41 C39 C37 C35 C33 C31 C29 C27 C25 C23 C21 C19 C17 C15 C13 C11 C9 E9 G9 I9 E11 E13 E15 E17 E19 E21 E23 E25 E27 E29 E31 E33 E35 E37 E39 E41 E43 E45 E47 E49 E51 E53 E55 E57 G11 G13 G15 G17 G19 G21 G23 G25 G27 G29 G31 G33 G35 G37 G39 G41 G43 G45 G47 G49 G51 G53 G55 G57 I11 I13 I15 I17 I19 I21 I23 I25 I27 I29 I31 I33 I35 I37 I39 I41 I43 I45 I47 I49 I51 I53 I55 I57" xr:uid="{00000000-0002-0000-0100-000002000000}">
      <formula1>($M$7=10)*(#REF!&lt;&gt;"")</formula1>
    </dataValidation>
    <dataValidation type="custom" allowBlank="1" showInputMessage="1" showErrorMessage="1" error="Bitte Baumart auswählen und einen Baumartenanteil zwischen 1 und 10 eingeben!" sqref="K7:L7" xr:uid="{00000000-0002-0000-0100-000003000000}">
      <formula1>(K7&gt;0)*(K7&lt;11)*(#REF!&lt;&gt;"")</formula1>
    </dataValidation>
    <dataValidation allowBlank="1" showInputMessage="1" showErrorMessage="1" promptTitle="Rasterpunktabstand" prompt="Rasterpunktabstand der Probeflächenzentren in Metern" sqref="H8" xr:uid="{00000000-0002-0000-0100-000004000000}"/>
    <dataValidation allowBlank="1" showInputMessage="1" showErrorMessage="1" promptTitle="Anzahl der Probeflächen" prompt="Anzahl der erforderlichen Probeflächen laut Verordnung" sqref="F8" xr:uid="{00000000-0002-0000-0100-000005000000}"/>
    <dataValidation operator="greaterThan" allowBlank="1" errorTitle="Falsche Eingabe" error="Es muss die Mindestgröße der Schadensfläche laut Verordnung von mindestens 0,30 Hektar überschritten werden" promptTitle="Schadensflächengröße " prompt="Eingabe der Schadensfläche in Hektar" sqref="D8" xr:uid="{00000000-0002-0000-0100-000006000000}"/>
    <dataValidation type="decimal" operator="greaterThanOrEqual" allowBlank="1" showInputMessage="1" showErrorMessage="1" errorTitle="Falsche Eingabe" error="Es muss die Mindestgröße der Schadensfläche laut Verordnung von mindestens 0,30 Hektar überschritten werden" promptTitle="Schadensflächengröße " prompt="Eingabe der Schadensfläche in Hektar" sqref="K3" xr:uid="{00000000-0002-0000-0100-000007000000}">
      <formula1>0.03</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oddFooter>Seite &amp;P von &amp;N</oddFooter>
  </headerFooter>
  <rowBreaks count="1" manualBreakCount="1">
    <brk id="3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dimension ref="A1:S74"/>
  <sheetViews>
    <sheetView zoomScaleNormal="100" zoomScaleSheetLayoutView="100" workbookViewId="0">
      <pane ySplit="8" topLeftCell="A9" activePane="bottomLeft" state="frozen"/>
      <selection activeCell="N6" sqref="N6"/>
      <selection pane="bottomLeft" activeCell="F6" sqref="F6:H6"/>
    </sheetView>
  </sheetViews>
  <sheetFormatPr baseColWidth="10" defaultColWidth="11.42578125" defaultRowHeight="15" x14ac:dyDescent="0.25"/>
  <cols>
    <col min="1" max="1" width="3.5703125" style="22" customWidth="1"/>
    <col min="2" max="2" width="16.5703125" style="22" customWidth="1"/>
    <col min="3" max="18" width="4.5703125" style="22" customWidth="1"/>
    <col min="19" max="19" width="10.5703125" style="22" customWidth="1"/>
    <col min="20" max="20" width="13" style="22" bestFit="1" customWidth="1"/>
    <col min="21" max="16384" width="11.42578125" style="22"/>
  </cols>
  <sheetData>
    <row r="1" spans="1:19" ht="50.1" customHeight="1" x14ac:dyDescent="0.3">
      <c r="A1" s="68"/>
      <c r="B1" s="208" t="s">
        <v>35</v>
      </c>
      <c r="C1" s="208"/>
      <c r="D1" s="209"/>
      <c r="E1" s="209"/>
      <c r="F1" s="209"/>
      <c r="G1" s="209"/>
      <c r="H1" s="209"/>
      <c r="I1" s="209"/>
      <c r="J1" s="209"/>
      <c r="K1" s="209"/>
      <c r="L1" s="209"/>
      <c r="M1" s="209"/>
      <c r="N1" s="209"/>
      <c r="O1" s="209"/>
      <c r="P1" s="209"/>
      <c r="Q1" s="209"/>
      <c r="R1" s="21"/>
    </row>
    <row r="2" spans="1:19" s="24" customFormat="1" ht="21" customHeight="1" x14ac:dyDescent="0.35">
      <c r="A2" s="69"/>
      <c r="B2" s="97" t="s">
        <v>27</v>
      </c>
      <c r="C2" s="97"/>
      <c r="D2" s="22" t="str">
        <f>IF(Grunddaten!C2="","",Grunddaten!C2)</f>
        <v/>
      </c>
      <c r="E2" s="22"/>
      <c r="F2" s="22"/>
      <c r="G2" s="22"/>
      <c r="H2" s="22"/>
      <c r="I2" s="22"/>
      <c r="J2" s="22"/>
      <c r="M2" s="112" t="s">
        <v>26</v>
      </c>
      <c r="N2" s="112"/>
      <c r="O2" s="97"/>
      <c r="P2" s="201" t="str">
        <f>IF(Grunddaten!K2="","",Grunddaten!K2)</f>
        <v/>
      </c>
      <c r="Q2" s="201"/>
      <c r="R2" s="202"/>
      <c r="S2" s="22"/>
    </row>
    <row r="3" spans="1:19" s="24" customFormat="1" ht="21" customHeight="1" x14ac:dyDescent="0.35">
      <c r="A3" s="69"/>
      <c r="B3" s="97" t="s">
        <v>28</v>
      </c>
      <c r="C3" s="97"/>
      <c r="D3" s="22" t="str">
        <f>IF(Grunddaten!C3="","",Grunddaten!C3)</f>
        <v/>
      </c>
      <c r="E3" s="22"/>
      <c r="F3" s="22"/>
      <c r="G3" s="22"/>
      <c r="H3" s="22"/>
      <c r="I3" s="22"/>
      <c r="J3" s="22"/>
      <c r="M3" s="70" t="s">
        <v>34</v>
      </c>
      <c r="N3" s="70"/>
      <c r="O3" s="97"/>
      <c r="P3" s="181" t="str">
        <f>IF(Grunddaten!K3="","",Grunddaten!K3)</f>
        <v/>
      </c>
      <c r="Q3" s="181"/>
      <c r="R3" s="23"/>
      <c r="S3" s="22"/>
    </row>
    <row r="4" spans="1:19" s="24" customFormat="1" ht="21" customHeight="1" x14ac:dyDescent="0.35">
      <c r="A4" s="69"/>
      <c r="B4" s="97" t="s">
        <v>29</v>
      </c>
      <c r="C4" s="97"/>
      <c r="D4" s="22" t="str">
        <f>IF(Grunddaten!C4="","",Grunddaten!C4)</f>
        <v/>
      </c>
      <c r="E4" s="22"/>
      <c r="F4" s="22"/>
      <c r="G4" s="22"/>
      <c r="H4" s="22"/>
      <c r="I4" s="22"/>
      <c r="J4" s="22"/>
      <c r="K4" s="22"/>
      <c r="L4" s="22"/>
      <c r="M4" s="22"/>
      <c r="N4" s="22"/>
      <c r="O4" s="22"/>
      <c r="P4" s="22"/>
      <c r="Q4" s="22"/>
      <c r="R4" s="23"/>
      <c r="S4" s="22"/>
    </row>
    <row r="5" spans="1:19" s="24" customFormat="1" ht="14.1" customHeight="1" thickBot="1" x14ac:dyDescent="0.4">
      <c r="A5" s="69"/>
      <c r="B5" s="70"/>
      <c r="C5" s="70"/>
      <c r="D5" s="22"/>
      <c r="E5" s="22"/>
      <c r="F5" s="22"/>
      <c r="G5" s="22"/>
      <c r="H5" s="22"/>
      <c r="I5" s="22"/>
      <c r="J5" s="22"/>
      <c r="K5" s="22"/>
      <c r="L5" s="22"/>
      <c r="M5" s="22"/>
      <c r="N5" s="22"/>
      <c r="O5" s="22"/>
      <c r="P5" s="22"/>
      <c r="Q5" s="22"/>
      <c r="R5" s="23"/>
      <c r="S5" s="22"/>
    </row>
    <row r="6" spans="1:19" s="24" customFormat="1" ht="30" customHeight="1" x14ac:dyDescent="0.35">
      <c r="A6" s="69"/>
      <c r="B6" s="12" t="s">
        <v>0</v>
      </c>
      <c r="C6" s="197" t="s">
        <v>73</v>
      </c>
      <c r="D6" s="198"/>
      <c r="E6" s="199"/>
      <c r="F6" s="197" t="s">
        <v>73</v>
      </c>
      <c r="G6" s="198"/>
      <c r="H6" s="199"/>
      <c r="I6" s="197" t="s">
        <v>73</v>
      </c>
      <c r="J6" s="198"/>
      <c r="K6" s="199"/>
      <c r="L6" s="197" t="s">
        <v>73</v>
      </c>
      <c r="M6" s="198"/>
      <c r="N6" s="199"/>
      <c r="O6" s="197" t="s">
        <v>73</v>
      </c>
      <c r="P6" s="198"/>
      <c r="Q6" s="199"/>
      <c r="R6" s="124" t="s">
        <v>30</v>
      </c>
      <c r="S6" s="22"/>
    </row>
    <row r="7" spans="1:19" s="27" customFormat="1" ht="30" customHeight="1" x14ac:dyDescent="0.2">
      <c r="A7" s="72"/>
      <c r="B7" s="11" t="s">
        <v>33</v>
      </c>
      <c r="C7" s="200"/>
      <c r="D7" s="195"/>
      <c r="E7" s="196"/>
      <c r="F7" s="200"/>
      <c r="G7" s="195"/>
      <c r="H7" s="195"/>
      <c r="I7" s="203"/>
      <c r="J7" s="203"/>
      <c r="K7" s="203"/>
      <c r="L7" s="195"/>
      <c r="M7" s="195"/>
      <c r="N7" s="196"/>
      <c r="O7" s="200"/>
      <c r="P7" s="195"/>
      <c r="Q7" s="196"/>
      <c r="R7" s="25" t="str">
        <f>IF(SUM(C7:Q7)&gt;0,SUM(C7:Q7),"")</f>
        <v/>
      </c>
    </row>
    <row r="8" spans="1:19" s="30" customFormat="1" ht="30" customHeight="1" thickBot="1" x14ac:dyDescent="0.3">
      <c r="A8" s="73"/>
      <c r="B8" s="13" t="s">
        <v>31</v>
      </c>
      <c r="C8" s="113" t="s">
        <v>69</v>
      </c>
      <c r="D8" s="132" t="s">
        <v>23</v>
      </c>
      <c r="E8" s="133" t="s">
        <v>24</v>
      </c>
      <c r="F8" s="113" t="s">
        <v>69</v>
      </c>
      <c r="G8" s="132" t="s">
        <v>23</v>
      </c>
      <c r="H8" s="134" t="s">
        <v>24</v>
      </c>
      <c r="I8" s="131" t="s">
        <v>69</v>
      </c>
      <c r="J8" s="135" t="s">
        <v>23</v>
      </c>
      <c r="K8" s="136" t="s">
        <v>24</v>
      </c>
      <c r="L8" s="113" t="s">
        <v>69</v>
      </c>
      <c r="M8" s="132" t="s">
        <v>23</v>
      </c>
      <c r="N8" s="133" t="s">
        <v>24</v>
      </c>
      <c r="O8" s="113" t="s">
        <v>69</v>
      </c>
      <c r="P8" s="132" t="s">
        <v>23</v>
      </c>
      <c r="Q8" s="133" t="s">
        <v>24</v>
      </c>
      <c r="R8" s="28"/>
    </row>
    <row r="9" spans="1:19" s="24" customFormat="1" ht="21" customHeight="1" thickTop="1" x14ac:dyDescent="0.35">
      <c r="A9" s="206" t="s">
        <v>22</v>
      </c>
      <c r="B9" s="7">
        <v>1</v>
      </c>
      <c r="C9" s="139"/>
      <c r="D9" s="114"/>
      <c r="E9" s="140"/>
      <c r="F9" s="139"/>
      <c r="G9" s="114"/>
      <c r="H9" s="140"/>
      <c r="I9" s="141"/>
      <c r="J9" s="142"/>
      <c r="K9" s="143"/>
      <c r="L9" s="139"/>
      <c r="M9" s="114"/>
      <c r="N9" s="143"/>
      <c r="O9" s="139"/>
      <c r="P9" s="114"/>
      <c r="Q9" s="143"/>
      <c r="R9" s="23"/>
      <c r="S9" s="29" t="s">
        <v>43</v>
      </c>
    </row>
    <row r="10" spans="1:19" s="24" customFormat="1" ht="21" customHeight="1" x14ac:dyDescent="0.35">
      <c r="A10" s="204"/>
      <c r="B10" s="8">
        <v>2</v>
      </c>
      <c r="C10" s="144"/>
      <c r="D10" s="115"/>
      <c r="E10" s="145"/>
      <c r="F10" s="144"/>
      <c r="G10" s="115"/>
      <c r="H10" s="145"/>
      <c r="I10" s="146"/>
      <c r="J10" s="147"/>
      <c r="K10" s="148"/>
      <c r="L10" s="144"/>
      <c r="M10" s="115"/>
      <c r="N10" s="148"/>
      <c r="O10" s="144"/>
      <c r="P10" s="115"/>
      <c r="Q10" s="148"/>
      <c r="R10" s="23"/>
      <c r="S10" s="50" t="str">
        <f>IF(D61="","",IF(D61=AVERAGE(D61:Q61),"","Bitte Eingabe überprüfen! Die Anzahl der PF stimmt nicht überein!"))</f>
        <v/>
      </c>
    </row>
    <row r="11" spans="1:19" s="24" customFormat="1" ht="21" customHeight="1" x14ac:dyDescent="0.35">
      <c r="A11" s="204"/>
      <c r="B11" s="9">
        <v>3</v>
      </c>
      <c r="C11" s="139"/>
      <c r="D11" s="115"/>
      <c r="E11" s="140"/>
      <c r="F11" s="139"/>
      <c r="G11" s="115"/>
      <c r="H11" s="140"/>
      <c r="I11" s="149"/>
      <c r="J11" s="147"/>
      <c r="K11" s="143"/>
      <c r="L11" s="139"/>
      <c r="M11" s="115"/>
      <c r="N11" s="143"/>
      <c r="O11" s="139"/>
      <c r="P11" s="115"/>
      <c r="Q11" s="143"/>
      <c r="R11" s="23"/>
      <c r="S11" s="22"/>
    </row>
    <row r="12" spans="1:19" s="24" customFormat="1" ht="21" customHeight="1" x14ac:dyDescent="0.35">
      <c r="A12" s="204"/>
      <c r="B12" s="8">
        <v>4</v>
      </c>
      <c r="C12" s="144"/>
      <c r="D12" s="115"/>
      <c r="E12" s="145"/>
      <c r="F12" s="144"/>
      <c r="G12" s="115"/>
      <c r="H12" s="145"/>
      <c r="I12" s="146"/>
      <c r="J12" s="147"/>
      <c r="K12" s="148"/>
      <c r="L12" s="144"/>
      <c r="M12" s="115"/>
      <c r="N12" s="148"/>
      <c r="O12" s="144"/>
      <c r="P12" s="115"/>
      <c r="Q12" s="148"/>
      <c r="R12" s="23"/>
      <c r="S12" s="22"/>
    </row>
    <row r="13" spans="1:19" s="24" customFormat="1" ht="21" customHeight="1" x14ac:dyDescent="0.35">
      <c r="A13" s="204"/>
      <c r="B13" s="9">
        <v>5</v>
      </c>
      <c r="C13" s="139"/>
      <c r="D13" s="115"/>
      <c r="E13" s="140"/>
      <c r="F13" s="139"/>
      <c r="G13" s="115"/>
      <c r="H13" s="140"/>
      <c r="I13" s="149"/>
      <c r="J13" s="147"/>
      <c r="K13" s="143"/>
      <c r="L13" s="139"/>
      <c r="M13" s="115"/>
      <c r="N13" s="143"/>
      <c r="O13" s="139"/>
      <c r="P13" s="115"/>
      <c r="Q13" s="143"/>
      <c r="R13" s="23"/>
      <c r="S13" s="22"/>
    </row>
    <row r="14" spans="1:19" s="24" customFormat="1" ht="21" customHeight="1" x14ac:dyDescent="0.35">
      <c r="A14" s="204"/>
      <c r="B14" s="8">
        <v>6</v>
      </c>
      <c r="C14" s="144"/>
      <c r="D14" s="115"/>
      <c r="E14" s="145"/>
      <c r="F14" s="144"/>
      <c r="G14" s="115"/>
      <c r="H14" s="145"/>
      <c r="I14" s="146"/>
      <c r="J14" s="147"/>
      <c r="K14" s="148"/>
      <c r="L14" s="144"/>
      <c r="M14" s="115"/>
      <c r="N14" s="148"/>
      <c r="O14" s="144"/>
      <c r="P14" s="115"/>
      <c r="Q14" s="148"/>
      <c r="R14" s="23"/>
      <c r="S14" s="22"/>
    </row>
    <row r="15" spans="1:19" s="24" customFormat="1" ht="21" customHeight="1" x14ac:dyDescent="0.35">
      <c r="A15" s="204"/>
      <c r="B15" s="9">
        <v>7</v>
      </c>
      <c r="C15" s="139"/>
      <c r="D15" s="115"/>
      <c r="E15" s="140"/>
      <c r="F15" s="139"/>
      <c r="G15" s="115"/>
      <c r="H15" s="140"/>
      <c r="I15" s="149"/>
      <c r="J15" s="147"/>
      <c r="K15" s="143"/>
      <c r="L15" s="139"/>
      <c r="M15" s="115"/>
      <c r="N15" s="143"/>
      <c r="O15" s="139"/>
      <c r="P15" s="115"/>
      <c r="Q15" s="143"/>
      <c r="R15" s="23"/>
      <c r="S15" s="22"/>
    </row>
    <row r="16" spans="1:19" s="24" customFormat="1" ht="21" customHeight="1" x14ac:dyDescent="0.35">
      <c r="A16" s="204"/>
      <c r="B16" s="8">
        <v>8</v>
      </c>
      <c r="C16" s="144"/>
      <c r="D16" s="115"/>
      <c r="E16" s="145"/>
      <c r="F16" s="144"/>
      <c r="G16" s="115"/>
      <c r="H16" s="145"/>
      <c r="I16" s="146"/>
      <c r="J16" s="147"/>
      <c r="K16" s="148"/>
      <c r="L16" s="144"/>
      <c r="M16" s="115"/>
      <c r="N16" s="148"/>
      <c r="O16" s="144"/>
      <c r="P16" s="115"/>
      <c r="Q16" s="148"/>
      <c r="R16" s="23"/>
      <c r="S16" s="22"/>
    </row>
    <row r="17" spans="1:19" s="24" customFormat="1" ht="21" customHeight="1" x14ac:dyDescent="0.35">
      <c r="A17" s="204"/>
      <c r="B17" s="9">
        <v>9</v>
      </c>
      <c r="C17" s="139"/>
      <c r="D17" s="115"/>
      <c r="E17" s="140"/>
      <c r="F17" s="139"/>
      <c r="G17" s="115"/>
      <c r="H17" s="140"/>
      <c r="I17" s="149"/>
      <c r="J17" s="147"/>
      <c r="K17" s="143"/>
      <c r="L17" s="139"/>
      <c r="M17" s="115"/>
      <c r="N17" s="143"/>
      <c r="O17" s="139"/>
      <c r="P17" s="115"/>
      <c r="Q17" s="143"/>
      <c r="R17" s="23"/>
      <c r="S17" s="22"/>
    </row>
    <row r="18" spans="1:19" s="24" customFormat="1" ht="21" customHeight="1" x14ac:dyDescent="0.35">
      <c r="A18" s="204"/>
      <c r="B18" s="8">
        <v>10</v>
      </c>
      <c r="C18" s="144"/>
      <c r="D18" s="115"/>
      <c r="E18" s="145"/>
      <c r="F18" s="144"/>
      <c r="G18" s="115"/>
      <c r="H18" s="145"/>
      <c r="I18" s="146"/>
      <c r="J18" s="147"/>
      <c r="K18" s="148"/>
      <c r="L18" s="144"/>
      <c r="M18" s="115"/>
      <c r="N18" s="148"/>
      <c r="O18" s="144"/>
      <c r="P18" s="115"/>
      <c r="Q18" s="148"/>
      <c r="R18" s="23"/>
      <c r="S18" s="22"/>
    </row>
    <row r="19" spans="1:19" s="24" customFormat="1" ht="21" customHeight="1" x14ac:dyDescent="0.35">
      <c r="A19" s="204"/>
      <c r="B19" s="9">
        <v>11</v>
      </c>
      <c r="C19" s="139"/>
      <c r="D19" s="115"/>
      <c r="E19" s="140"/>
      <c r="F19" s="139"/>
      <c r="G19" s="115"/>
      <c r="H19" s="140"/>
      <c r="I19" s="149"/>
      <c r="J19" s="147"/>
      <c r="K19" s="143"/>
      <c r="L19" s="139"/>
      <c r="M19" s="115"/>
      <c r="N19" s="143"/>
      <c r="O19" s="139"/>
      <c r="P19" s="115"/>
      <c r="Q19" s="143"/>
      <c r="R19" s="23"/>
      <c r="S19" s="22"/>
    </row>
    <row r="20" spans="1:19" s="24" customFormat="1" ht="21" customHeight="1" x14ac:dyDescent="0.35">
      <c r="A20" s="204"/>
      <c r="B20" s="8">
        <v>12</v>
      </c>
      <c r="C20" s="144"/>
      <c r="D20" s="115"/>
      <c r="E20" s="145"/>
      <c r="F20" s="144"/>
      <c r="G20" s="115"/>
      <c r="H20" s="145"/>
      <c r="I20" s="146"/>
      <c r="J20" s="147"/>
      <c r="K20" s="148"/>
      <c r="L20" s="144"/>
      <c r="M20" s="115"/>
      <c r="N20" s="148"/>
      <c r="O20" s="144"/>
      <c r="P20" s="115"/>
      <c r="Q20" s="148"/>
      <c r="R20" s="23"/>
      <c r="S20" s="22"/>
    </row>
    <row r="21" spans="1:19" s="24" customFormat="1" ht="21" customHeight="1" x14ac:dyDescent="0.35">
      <c r="A21" s="204"/>
      <c r="B21" s="9">
        <v>13</v>
      </c>
      <c r="C21" s="139"/>
      <c r="D21" s="115"/>
      <c r="E21" s="140"/>
      <c r="F21" s="139"/>
      <c r="G21" s="115"/>
      <c r="H21" s="140"/>
      <c r="I21" s="149"/>
      <c r="J21" s="147"/>
      <c r="K21" s="143"/>
      <c r="L21" s="139"/>
      <c r="M21" s="115"/>
      <c r="N21" s="143"/>
      <c r="O21" s="139"/>
      <c r="P21" s="115"/>
      <c r="Q21" s="143"/>
      <c r="R21" s="23"/>
      <c r="S21" s="22"/>
    </row>
    <row r="22" spans="1:19" s="24" customFormat="1" ht="21" customHeight="1" x14ac:dyDescent="0.35">
      <c r="A22" s="204"/>
      <c r="B22" s="8">
        <v>14</v>
      </c>
      <c r="C22" s="144"/>
      <c r="D22" s="115"/>
      <c r="E22" s="145"/>
      <c r="F22" s="144"/>
      <c r="G22" s="115"/>
      <c r="H22" s="145"/>
      <c r="I22" s="146"/>
      <c r="J22" s="147"/>
      <c r="K22" s="148"/>
      <c r="L22" s="144"/>
      <c r="M22" s="115"/>
      <c r="N22" s="148"/>
      <c r="O22" s="144"/>
      <c r="P22" s="115"/>
      <c r="Q22" s="148"/>
      <c r="R22" s="23"/>
      <c r="S22" s="22"/>
    </row>
    <row r="23" spans="1:19" s="24" customFormat="1" ht="21" customHeight="1" x14ac:dyDescent="0.35">
      <c r="A23" s="204"/>
      <c r="B23" s="9">
        <v>15</v>
      </c>
      <c r="C23" s="139"/>
      <c r="D23" s="115"/>
      <c r="E23" s="140"/>
      <c r="F23" s="139"/>
      <c r="G23" s="115"/>
      <c r="H23" s="140"/>
      <c r="I23" s="149"/>
      <c r="J23" s="147"/>
      <c r="K23" s="143"/>
      <c r="L23" s="139"/>
      <c r="M23" s="115"/>
      <c r="N23" s="143"/>
      <c r="O23" s="139"/>
      <c r="P23" s="115"/>
      <c r="Q23" s="143"/>
      <c r="R23" s="23"/>
      <c r="S23" s="22"/>
    </row>
    <row r="24" spans="1:19" s="24" customFormat="1" ht="21" customHeight="1" x14ac:dyDescent="0.35">
      <c r="A24" s="204"/>
      <c r="B24" s="8">
        <v>16</v>
      </c>
      <c r="C24" s="144"/>
      <c r="D24" s="115"/>
      <c r="E24" s="145"/>
      <c r="F24" s="144"/>
      <c r="G24" s="115"/>
      <c r="H24" s="145"/>
      <c r="I24" s="146"/>
      <c r="J24" s="147"/>
      <c r="K24" s="148"/>
      <c r="L24" s="144"/>
      <c r="M24" s="115"/>
      <c r="N24" s="148"/>
      <c r="O24" s="144"/>
      <c r="P24" s="115"/>
      <c r="Q24" s="148"/>
      <c r="R24" s="23"/>
      <c r="S24" s="22"/>
    </row>
    <row r="25" spans="1:19" s="24" customFormat="1" ht="21" customHeight="1" x14ac:dyDescent="0.35">
      <c r="A25" s="204"/>
      <c r="B25" s="9">
        <v>17</v>
      </c>
      <c r="C25" s="139"/>
      <c r="D25" s="115"/>
      <c r="E25" s="140"/>
      <c r="F25" s="139"/>
      <c r="G25" s="115"/>
      <c r="H25" s="140"/>
      <c r="I25" s="149"/>
      <c r="J25" s="147"/>
      <c r="K25" s="143"/>
      <c r="L25" s="139"/>
      <c r="M25" s="115"/>
      <c r="N25" s="143"/>
      <c r="O25" s="139"/>
      <c r="P25" s="115"/>
      <c r="Q25" s="143"/>
      <c r="R25" s="23"/>
      <c r="S25" s="22"/>
    </row>
    <row r="26" spans="1:19" s="24" customFormat="1" ht="21" customHeight="1" x14ac:dyDescent="0.35">
      <c r="A26" s="204"/>
      <c r="B26" s="8">
        <v>18</v>
      </c>
      <c r="C26" s="144"/>
      <c r="D26" s="115"/>
      <c r="E26" s="145"/>
      <c r="F26" s="144"/>
      <c r="G26" s="115"/>
      <c r="H26" s="145"/>
      <c r="I26" s="146"/>
      <c r="J26" s="147"/>
      <c r="K26" s="148"/>
      <c r="L26" s="144"/>
      <c r="M26" s="115"/>
      <c r="N26" s="148"/>
      <c r="O26" s="144"/>
      <c r="P26" s="115"/>
      <c r="Q26" s="148"/>
      <c r="R26" s="23"/>
      <c r="S26" s="22"/>
    </row>
    <row r="27" spans="1:19" s="24" customFormat="1" ht="21" customHeight="1" x14ac:dyDescent="0.35">
      <c r="A27" s="204"/>
      <c r="B27" s="9">
        <v>19</v>
      </c>
      <c r="C27" s="139"/>
      <c r="D27" s="115"/>
      <c r="E27" s="140"/>
      <c r="F27" s="139"/>
      <c r="G27" s="115"/>
      <c r="H27" s="140"/>
      <c r="I27" s="149"/>
      <c r="J27" s="147"/>
      <c r="K27" s="143"/>
      <c r="L27" s="139"/>
      <c r="M27" s="115"/>
      <c r="N27" s="143"/>
      <c r="O27" s="139"/>
      <c r="P27" s="115"/>
      <c r="Q27" s="143"/>
      <c r="R27" s="23"/>
      <c r="S27" s="22"/>
    </row>
    <row r="28" spans="1:19" s="24" customFormat="1" ht="21" customHeight="1" x14ac:dyDescent="0.35">
      <c r="A28" s="204"/>
      <c r="B28" s="8">
        <v>20</v>
      </c>
      <c r="C28" s="144"/>
      <c r="D28" s="115"/>
      <c r="E28" s="145"/>
      <c r="F28" s="144"/>
      <c r="G28" s="115"/>
      <c r="H28" s="145"/>
      <c r="I28" s="146"/>
      <c r="J28" s="147"/>
      <c r="K28" s="148"/>
      <c r="L28" s="144"/>
      <c r="M28" s="115"/>
      <c r="N28" s="148"/>
      <c r="O28" s="144"/>
      <c r="P28" s="115"/>
      <c r="Q28" s="148"/>
      <c r="R28" s="23"/>
      <c r="S28" s="22"/>
    </row>
    <row r="29" spans="1:19" s="24" customFormat="1" ht="21" customHeight="1" x14ac:dyDescent="0.35">
      <c r="A29" s="204"/>
      <c r="B29" s="9">
        <v>21</v>
      </c>
      <c r="C29" s="139"/>
      <c r="D29" s="115"/>
      <c r="E29" s="140"/>
      <c r="F29" s="139"/>
      <c r="G29" s="115"/>
      <c r="H29" s="140"/>
      <c r="I29" s="149"/>
      <c r="J29" s="147"/>
      <c r="K29" s="143"/>
      <c r="L29" s="139"/>
      <c r="M29" s="115"/>
      <c r="N29" s="143"/>
      <c r="O29" s="139"/>
      <c r="P29" s="115"/>
      <c r="Q29" s="143"/>
      <c r="R29" s="23"/>
      <c r="S29" s="22"/>
    </row>
    <row r="30" spans="1:19" s="24" customFormat="1" ht="21" customHeight="1" x14ac:dyDescent="0.35">
      <c r="A30" s="204"/>
      <c r="B30" s="8">
        <v>22</v>
      </c>
      <c r="C30" s="144"/>
      <c r="D30" s="115"/>
      <c r="E30" s="145"/>
      <c r="F30" s="144"/>
      <c r="G30" s="115"/>
      <c r="H30" s="145"/>
      <c r="I30" s="146"/>
      <c r="J30" s="147"/>
      <c r="K30" s="148"/>
      <c r="L30" s="144"/>
      <c r="M30" s="115"/>
      <c r="N30" s="148"/>
      <c r="O30" s="144"/>
      <c r="P30" s="115"/>
      <c r="Q30" s="148"/>
      <c r="R30" s="23"/>
      <c r="S30" s="22"/>
    </row>
    <row r="31" spans="1:19" s="24" customFormat="1" ht="21" customHeight="1" x14ac:dyDescent="0.35">
      <c r="A31" s="204"/>
      <c r="B31" s="9">
        <v>23</v>
      </c>
      <c r="C31" s="139"/>
      <c r="D31" s="115"/>
      <c r="E31" s="140"/>
      <c r="F31" s="139"/>
      <c r="G31" s="115"/>
      <c r="H31" s="140"/>
      <c r="I31" s="149"/>
      <c r="J31" s="147"/>
      <c r="K31" s="143"/>
      <c r="L31" s="139"/>
      <c r="M31" s="115"/>
      <c r="N31" s="143"/>
      <c r="O31" s="139"/>
      <c r="P31" s="115"/>
      <c r="Q31" s="143"/>
      <c r="R31" s="23"/>
      <c r="S31" s="22"/>
    </row>
    <row r="32" spans="1:19" s="24" customFormat="1" ht="21" customHeight="1" x14ac:dyDescent="0.35">
      <c r="A32" s="204"/>
      <c r="B32" s="8">
        <v>24</v>
      </c>
      <c r="C32" s="144"/>
      <c r="D32" s="115"/>
      <c r="E32" s="145"/>
      <c r="F32" s="144"/>
      <c r="G32" s="115"/>
      <c r="H32" s="145"/>
      <c r="I32" s="146"/>
      <c r="J32" s="147"/>
      <c r="K32" s="148"/>
      <c r="L32" s="144"/>
      <c r="M32" s="115"/>
      <c r="N32" s="148"/>
      <c r="O32" s="144"/>
      <c r="P32" s="115"/>
      <c r="Q32" s="148"/>
      <c r="R32" s="23"/>
      <c r="S32" s="22"/>
    </row>
    <row r="33" spans="1:19" s="24" customFormat="1" ht="21" customHeight="1" x14ac:dyDescent="0.35">
      <c r="A33" s="207"/>
      <c r="B33" s="9">
        <v>25</v>
      </c>
      <c r="C33" s="139"/>
      <c r="D33" s="115"/>
      <c r="E33" s="140"/>
      <c r="F33" s="139"/>
      <c r="G33" s="115"/>
      <c r="H33" s="140"/>
      <c r="I33" s="149"/>
      <c r="J33" s="147"/>
      <c r="K33" s="143"/>
      <c r="L33" s="139"/>
      <c r="M33" s="115"/>
      <c r="N33" s="143"/>
      <c r="O33" s="139"/>
      <c r="P33" s="115"/>
      <c r="Q33" s="143"/>
      <c r="R33" s="31"/>
      <c r="S33" s="22"/>
    </row>
    <row r="34" spans="1:19" s="24" customFormat="1" ht="21" customHeight="1" x14ac:dyDescent="0.35">
      <c r="A34" s="204" t="s">
        <v>22</v>
      </c>
      <c r="B34" s="8">
        <v>26</v>
      </c>
      <c r="C34" s="144"/>
      <c r="D34" s="115"/>
      <c r="E34" s="145"/>
      <c r="F34" s="144"/>
      <c r="G34" s="115"/>
      <c r="H34" s="145"/>
      <c r="I34" s="146"/>
      <c r="J34" s="147"/>
      <c r="K34" s="148"/>
      <c r="L34" s="144"/>
      <c r="M34" s="115"/>
      <c r="N34" s="148"/>
      <c r="O34" s="144"/>
      <c r="P34" s="115"/>
      <c r="Q34" s="148"/>
      <c r="R34" s="32"/>
      <c r="S34" s="22"/>
    </row>
    <row r="35" spans="1:19" s="24" customFormat="1" ht="21" customHeight="1" x14ac:dyDescent="0.35">
      <c r="A35" s="204"/>
      <c r="B35" s="9">
        <v>27</v>
      </c>
      <c r="C35" s="139"/>
      <c r="D35" s="115"/>
      <c r="E35" s="140"/>
      <c r="F35" s="139"/>
      <c r="G35" s="115"/>
      <c r="H35" s="140"/>
      <c r="I35" s="149"/>
      <c r="J35" s="147"/>
      <c r="K35" s="143"/>
      <c r="L35" s="139"/>
      <c r="M35" s="115"/>
      <c r="N35" s="143"/>
      <c r="O35" s="139"/>
      <c r="P35" s="115"/>
      <c r="Q35" s="143"/>
      <c r="R35" s="23"/>
      <c r="S35" s="22"/>
    </row>
    <row r="36" spans="1:19" s="24" customFormat="1" ht="21" customHeight="1" x14ac:dyDescent="0.35">
      <c r="A36" s="204"/>
      <c r="B36" s="8">
        <v>28</v>
      </c>
      <c r="C36" s="144"/>
      <c r="D36" s="115"/>
      <c r="E36" s="145"/>
      <c r="F36" s="144"/>
      <c r="G36" s="115"/>
      <c r="H36" s="145"/>
      <c r="I36" s="146"/>
      <c r="J36" s="147"/>
      <c r="K36" s="148"/>
      <c r="L36" s="144"/>
      <c r="M36" s="115"/>
      <c r="N36" s="148"/>
      <c r="O36" s="144"/>
      <c r="P36" s="115"/>
      <c r="Q36" s="148"/>
      <c r="R36" s="23"/>
      <c r="S36" s="22"/>
    </row>
    <row r="37" spans="1:19" s="24" customFormat="1" ht="21" customHeight="1" x14ac:dyDescent="0.35">
      <c r="A37" s="204"/>
      <c r="B37" s="9">
        <v>29</v>
      </c>
      <c r="C37" s="139"/>
      <c r="D37" s="115"/>
      <c r="E37" s="140"/>
      <c r="F37" s="139"/>
      <c r="G37" s="115"/>
      <c r="H37" s="140"/>
      <c r="I37" s="149"/>
      <c r="J37" s="147"/>
      <c r="K37" s="143"/>
      <c r="L37" s="139"/>
      <c r="M37" s="115"/>
      <c r="N37" s="143"/>
      <c r="O37" s="139"/>
      <c r="P37" s="115"/>
      <c r="Q37" s="143"/>
      <c r="R37" s="23"/>
      <c r="S37" s="22"/>
    </row>
    <row r="38" spans="1:19" s="24" customFormat="1" ht="21" customHeight="1" x14ac:dyDescent="0.35">
      <c r="A38" s="204"/>
      <c r="B38" s="8">
        <v>30</v>
      </c>
      <c r="C38" s="144"/>
      <c r="D38" s="115"/>
      <c r="E38" s="145"/>
      <c r="F38" s="144"/>
      <c r="G38" s="115"/>
      <c r="H38" s="145"/>
      <c r="I38" s="146"/>
      <c r="J38" s="147"/>
      <c r="K38" s="148"/>
      <c r="L38" s="144"/>
      <c r="M38" s="115"/>
      <c r="N38" s="148"/>
      <c r="O38" s="144"/>
      <c r="P38" s="115"/>
      <c r="Q38" s="148"/>
      <c r="R38" s="33"/>
      <c r="S38" s="22"/>
    </row>
    <row r="39" spans="1:19" s="24" customFormat="1" ht="21" customHeight="1" x14ac:dyDescent="0.35">
      <c r="A39" s="204"/>
      <c r="B39" s="9">
        <v>31</v>
      </c>
      <c r="C39" s="139"/>
      <c r="D39" s="115"/>
      <c r="E39" s="140"/>
      <c r="F39" s="139"/>
      <c r="G39" s="115"/>
      <c r="H39" s="140"/>
      <c r="I39" s="149"/>
      <c r="J39" s="147"/>
      <c r="K39" s="143"/>
      <c r="L39" s="139"/>
      <c r="M39" s="115"/>
      <c r="N39" s="143"/>
      <c r="O39" s="139"/>
      <c r="P39" s="115"/>
      <c r="Q39" s="143"/>
      <c r="R39" s="23"/>
      <c r="S39" s="22"/>
    </row>
    <row r="40" spans="1:19" s="24" customFormat="1" ht="21" customHeight="1" x14ac:dyDescent="0.35">
      <c r="A40" s="204"/>
      <c r="B40" s="8">
        <v>32</v>
      </c>
      <c r="C40" s="144"/>
      <c r="D40" s="115"/>
      <c r="E40" s="145"/>
      <c r="F40" s="144"/>
      <c r="G40" s="115"/>
      <c r="H40" s="145"/>
      <c r="I40" s="146"/>
      <c r="J40" s="147"/>
      <c r="K40" s="148"/>
      <c r="L40" s="144"/>
      <c r="M40" s="115"/>
      <c r="N40" s="148"/>
      <c r="O40" s="144"/>
      <c r="P40" s="115"/>
      <c r="Q40" s="148"/>
      <c r="R40" s="23"/>
      <c r="S40" s="22"/>
    </row>
    <row r="41" spans="1:19" s="24" customFormat="1" ht="21" customHeight="1" x14ac:dyDescent="0.35">
      <c r="A41" s="204"/>
      <c r="B41" s="9">
        <v>33</v>
      </c>
      <c r="C41" s="139"/>
      <c r="D41" s="115"/>
      <c r="E41" s="140"/>
      <c r="F41" s="139"/>
      <c r="G41" s="115"/>
      <c r="H41" s="140"/>
      <c r="I41" s="149"/>
      <c r="J41" s="147"/>
      <c r="K41" s="143"/>
      <c r="L41" s="139"/>
      <c r="M41" s="115"/>
      <c r="N41" s="143"/>
      <c r="O41" s="139"/>
      <c r="P41" s="115"/>
      <c r="Q41" s="143"/>
      <c r="R41" s="23"/>
      <c r="S41" s="22"/>
    </row>
    <row r="42" spans="1:19" s="24" customFormat="1" ht="21" customHeight="1" x14ac:dyDescent="0.35">
      <c r="A42" s="204"/>
      <c r="B42" s="8">
        <v>34</v>
      </c>
      <c r="C42" s="144"/>
      <c r="D42" s="115"/>
      <c r="E42" s="145"/>
      <c r="F42" s="144"/>
      <c r="G42" s="115"/>
      <c r="H42" s="145"/>
      <c r="I42" s="146"/>
      <c r="J42" s="147"/>
      <c r="K42" s="148"/>
      <c r="L42" s="144"/>
      <c r="M42" s="115"/>
      <c r="N42" s="148"/>
      <c r="O42" s="144"/>
      <c r="P42" s="115"/>
      <c r="Q42" s="148"/>
      <c r="R42" s="23"/>
      <c r="S42" s="22"/>
    </row>
    <row r="43" spans="1:19" s="24" customFormat="1" ht="21" customHeight="1" x14ac:dyDescent="0.35">
      <c r="A43" s="204"/>
      <c r="B43" s="9">
        <v>35</v>
      </c>
      <c r="C43" s="139"/>
      <c r="D43" s="115"/>
      <c r="E43" s="140"/>
      <c r="F43" s="139"/>
      <c r="G43" s="115"/>
      <c r="H43" s="140"/>
      <c r="I43" s="149"/>
      <c r="J43" s="147"/>
      <c r="K43" s="143"/>
      <c r="L43" s="139"/>
      <c r="M43" s="115"/>
      <c r="N43" s="143"/>
      <c r="O43" s="139"/>
      <c r="P43" s="115"/>
      <c r="Q43" s="143"/>
      <c r="R43" s="23"/>
      <c r="S43" s="22"/>
    </row>
    <row r="44" spans="1:19" s="24" customFormat="1" ht="21" customHeight="1" x14ac:dyDescent="0.35">
      <c r="A44" s="204"/>
      <c r="B44" s="8">
        <v>36</v>
      </c>
      <c r="C44" s="144"/>
      <c r="D44" s="115"/>
      <c r="E44" s="145"/>
      <c r="F44" s="144"/>
      <c r="G44" s="115"/>
      <c r="H44" s="145"/>
      <c r="I44" s="146"/>
      <c r="J44" s="147"/>
      <c r="K44" s="148"/>
      <c r="L44" s="144"/>
      <c r="M44" s="115"/>
      <c r="N44" s="148"/>
      <c r="O44" s="144"/>
      <c r="P44" s="115"/>
      <c r="Q44" s="148"/>
      <c r="R44" s="23"/>
      <c r="S44" s="22"/>
    </row>
    <row r="45" spans="1:19" s="24" customFormat="1" ht="21" customHeight="1" x14ac:dyDescent="0.35">
      <c r="A45" s="204"/>
      <c r="B45" s="9">
        <v>37</v>
      </c>
      <c r="C45" s="139"/>
      <c r="D45" s="115"/>
      <c r="E45" s="140"/>
      <c r="F45" s="139"/>
      <c r="G45" s="115"/>
      <c r="H45" s="140"/>
      <c r="I45" s="149"/>
      <c r="J45" s="147"/>
      <c r="K45" s="143"/>
      <c r="L45" s="139"/>
      <c r="M45" s="115"/>
      <c r="N45" s="143"/>
      <c r="O45" s="139"/>
      <c r="P45" s="115"/>
      <c r="Q45" s="143"/>
      <c r="R45" s="23"/>
      <c r="S45" s="22"/>
    </row>
    <row r="46" spans="1:19" s="24" customFormat="1" ht="21" customHeight="1" x14ac:dyDescent="0.35">
      <c r="A46" s="204"/>
      <c r="B46" s="8">
        <v>38</v>
      </c>
      <c r="C46" s="144"/>
      <c r="D46" s="115"/>
      <c r="E46" s="145"/>
      <c r="F46" s="144"/>
      <c r="G46" s="115"/>
      <c r="H46" s="145"/>
      <c r="I46" s="146"/>
      <c r="J46" s="147"/>
      <c r="K46" s="148"/>
      <c r="L46" s="144"/>
      <c r="M46" s="115"/>
      <c r="N46" s="148"/>
      <c r="O46" s="144"/>
      <c r="P46" s="115"/>
      <c r="Q46" s="148"/>
      <c r="R46" s="23"/>
      <c r="S46" s="22"/>
    </row>
    <row r="47" spans="1:19" s="24" customFormat="1" ht="21" customHeight="1" x14ac:dyDescent="0.35">
      <c r="A47" s="204"/>
      <c r="B47" s="9">
        <v>39</v>
      </c>
      <c r="C47" s="139"/>
      <c r="D47" s="115"/>
      <c r="E47" s="140"/>
      <c r="F47" s="139"/>
      <c r="G47" s="115"/>
      <c r="H47" s="140"/>
      <c r="I47" s="149"/>
      <c r="J47" s="147"/>
      <c r="K47" s="143"/>
      <c r="L47" s="139"/>
      <c r="M47" s="115"/>
      <c r="N47" s="143"/>
      <c r="O47" s="139"/>
      <c r="P47" s="115"/>
      <c r="Q47" s="143"/>
      <c r="R47" s="23"/>
      <c r="S47" s="22"/>
    </row>
    <row r="48" spans="1:19" s="24" customFormat="1" ht="21" customHeight="1" x14ac:dyDescent="0.35">
      <c r="A48" s="204"/>
      <c r="B48" s="8">
        <v>40</v>
      </c>
      <c r="C48" s="144"/>
      <c r="D48" s="115"/>
      <c r="E48" s="145"/>
      <c r="F48" s="144"/>
      <c r="G48" s="115"/>
      <c r="H48" s="145"/>
      <c r="I48" s="146"/>
      <c r="J48" s="147"/>
      <c r="K48" s="148"/>
      <c r="L48" s="144"/>
      <c r="M48" s="115"/>
      <c r="N48" s="148"/>
      <c r="O48" s="144"/>
      <c r="P48" s="115"/>
      <c r="Q48" s="148"/>
      <c r="R48" s="23"/>
      <c r="S48" s="22"/>
    </row>
    <row r="49" spans="1:19" s="24" customFormat="1" ht="21" customHeight="1" x14ac:dyDescent="0.35">
      <c r="A49" s="204"/>
      <c r="B49" s="9">
        <v>41</v>
      </c>
      <c r="C49" s="139"/>
      <c r="D49" s="115"/>
      <c r="E49" s="140"/>
      <c r="F49" s="139"/>
      <c r="G49" s="115"/>
      <c r="H49" s="140"/>
      <c r="I49" s="149"/>
      <c r="J49" s="147"/>
      <c r="K49" s="143"/>
      <c r="L49" s="139"/>
      <c r="M49" s="115"/>
      <c r="N49" s="143"/>
      <c r="O49" s="139"/>
      <c r="P49" s="115"/>
      <c r="Q49" s="143"/>
      <c r="R49" s="23"/>
      <c r="S49" s="22"/>
    </row>
    <row r="50" spans="1:19" s="24" customFormat="1" ht="21" customHeight="1" x14ac:dyDescent="0.35">
      <c r="A50" s="204"/>
      <c r="B50" s="8">
        <v>42</v>
      </c>
      <c r="C50" s="144"/>
      <c r="D50" s="115"/>
      <c r="E50" s="145"/>
      <c r="F50" s="144"/>
      <c r="G50" s="115"/>
      <c r="H50" s="145"/>
      <c r="I50" s="146"/>
      <c r="J50" s="147"/>
      <c r="K50" s="148"/>
      <c r="L50" s="144"/>
      <c r="M50" s="115"/>
      <c r="N50" s="148"/>
      <c r="O50" s="144"/>
      <c r="P50" s="115"/>
      <c r="Q50" s="148"/>
      <c r="R50" s="23"/>
      <c r="S50" s="22"/>
    </row>
    <row r="51" spans="1:19" s="24" customFormat="1" ht="21" customHeight="1" x14ac:dyDescent="0.35">
      <c r="A51" s="204"/>
      <c r="B51" s="9">
        <v>43</v>
      </c>
      <c r="C51" s="139"/>
      <c r="D51" s="115"/>
      <c r="E51" s="140"/>
      <c r="F51" s="139"/>
      <c r="G51" s="115"/>
      <c r="H51" s="140"/>
      <c r="I51" s="149"/>
      <c r="J51" s="147"/>
      <c r="K51" s="143"/>
      <c r="L51" s="139"/>
      <c r="M51" s="115"/>
      <c r="N51" s="143"/>
      <c r="O51" s="139"/>
      <c r="P51" s="115"/>
      <c r="Q51" s="143"/>
      <c r="R51" s="23"/>
      <c r="S51" s="22"/>
    </row>
    <row r="52" spans="1:19" s="24" customFormat="1" ht="21" customHeight="1" x14ac:dyDescent="0.35">
      <c r="A52" s="204"/>
      <c r="B52" s="8">
        <v>44</v>
      </c>
      <c r="C52" s="144"/>
      <c r="D52" s="115"/>
      <c r="E52" s="145"/>
      <c r="F52" s="144"/>
      <c r="G52" s="115"/>
      <c r="H52" s="145"/>
      <c r="I52" s="146"/>
      <c r="J52" s="147"/>
      <c r="K52" s="148"/>
      <c r="L52" s="144"/>
      <c r="M52" s="115"/>
      <c r="N52" s="148"/>
      <c r="O52" s="144"/>
      <c r="P52" s="115"/>
      <c r="Q52" s="148"/>
      <c r="R52" s="23"/>
      <c r="S52" s="22"/>
    </row>
    <row r="53" spans="1:19" s="24" customFormat="1" ht="21" customHeight="1" x14ac:dyDescent="0.35">
      <c r="A53" s="204"/>
      <c r="B53" s="9">
        <v>45</v>
      </c>
      <c r="C53" s="139"/>
      <c r="D53" s="115"/>
      <c r="E53" s="140"/>
      <c r="F53" s="139"/>
      <c r="G53" s="115"/>
      <c r="H53" s="140"/>
      <c r="I53" s="149"/>
      <c r="J53" s="147"/>
      <c r="K53" s="143"/>
      <c r="L53" s="139"/>
      <c r="M53" s="115"/>
      <c r="N53" s="143"/>
      <c r="O53" s="139"/>
      <c r="P53" s="115"/>
      <c r="Q53" s="143"/>
      <c r="R53" s="23"/>
      <c r="S53" s="22"/>
    </row>
    <row r="54" spans="1:19" s="24" customFormat="1" ht="21" customHeight="1" x14ac:dyDescent="0.35">
      <c r="A54" s="204"/>
      <c r="B54" s="8">
        <v>46</v>
      </c>
      <c r="C54" s="144"/>
      <c r="D54" s="115"/>
      <c r="E54" s="145"/>
      <c r="F54" s="144"/>
      <c r="G54" s="115"/>
      <c r="H54" s="145"/>
      <c r="I54" s="146"/>
      <c r="J54" s="147"/>
      <c r="K54" s="148"/>
      <c r="L54" s="144"/>
      <c r="M54" s="115"/>
      <c r="N54" s="148"/>
      <c r="O54" s="144"/>
      <c r="P54" s="115"/>
      <c r="Q54" s="148"/>
      <c r="R54" s="23"/>
      <c r="S54" s="22"/>
    </row>
    <row r="55" spans="1:19" s="24" customFormat="1" ht="21" customHeight="1" x14ac:dyDescent="0.35">
      <c r="A55" s="204"/>
      <c r="B55" s="9">
        <v>47</v>
      </c>
      <c r="C55" s="139"/>
      <c r="D55" s="115"/>
      <c r="E55" s="140"/>
      <c r="F55" s="139"/>
      <c r="G55" s="115"/>
      <c r="H55" s="140"/>
      <c r="I55" s="149"/>
      <c r="J55" s="147"/>
      <c r="K55" s="143"/>
      <c r="L55" s="139"/>
      <c r="M55" s="115"/>
      <c r="N55" s="143"/>
      <c r="O55" s="139"/>
      <c r="P55" s="115"/>
      <c r="Q55" s="143"/>
      <c r="R55" s="23"/>
      <c r="S55" s="22"/>
    </row>
    <row r="56" spans="1:19" s="24" customFormat="1" ht="21" customHeight="1" x14ac:dyDescent="0.35">
      <c r="A56" s="204"/>
      <c r="B56" s="8">
        <v>48</v>
      </c>
      <c r="C56" s="144"/>
      <c r="D56" s="115"/>
      <c r="E56" s="145"/>
      <c r="F56" s="144"/>
      <c r="G56" s="115"/>
      <c r="H56" s="145"/>
      <c r="I56" s="146"/>
      <c r="J56" s="147"/>
      <c r="K56" s="148"/>
      <c r="L56" s="144"/>
      <c r="M56" s="115"/>
      <c r="N56" s="148"/>
      <c r="O56" s="144"/>
      <c r="P56" s="115"/>
      <c r="Q56" s="148"/>
      <c r="R56" s="23"/>
      <c r="S56" s="22"/>
    </row>
    <row r="57" spans="1:19" s="24" customFormat="1" ht="21" customHeight="1" x14ac:dyDescent="0.35">
      <c r="A57" s="204"/>
      <c r="B57" s="9">
        <v>49</v>
      </c>
      <c r="C57" s="139"/>
      <c r="D57" s="115"/>
      <c r="E57" s="140"/>
      <c r="F57" s="139"/>
      <c r="G57" s="115"/>
      <c r="H57" s="140"/>
      <c r="I57" s="149"/>
      <c r="J57" s="147"/>
      <c r="K57" s="143"/>
      <c r="L57" s="139"/>
      <c r="M57" s="115"/>
      <c r="N57" s="143"/>
      <c r="O57" s="139"/>
      <c r="P57" s="115"/>
      <c r="Q57" s="143"/>
      <c r="R57" s="23"/>
      <c r="S57" s="22"/>
    </row>
    <row r="58" spans="1:19" s="24" customFormat="1" ht="21" customHeight="1" thickBot="1" x14ac:dyDescent="0.4">
      <c r="A58" s="205"/>
      <c r="B58" s="10">
        <v>50</v>
      </c>
      <c r="C58" s="150"/>
      <c r="D58" s="118"/>
      <c r="E58" s="151"/>
      <c r="F58" s="150"/>
      <c r="G58" s="118"/>
      <c r="H58" s="151"/>
      <c r="I58" s="152"/>
      <c r="J58" s="153"/>
      <c r="K58" s="154"/>
      <c r="L58" s="150"/>
      <c r="M58" s="118"/>
      <c r="N58" s="154"/>
      <c r="O58" s="150"/>
      <c r="P58" s="118"/>
      <c r="Q58" s="154"/>
      <c r="R58" s="34"/>
      <c r="S58" s="22"/>
    </row>
    <row r="59" spans="1:19" s="24" customFormat="1" ht="21" customHeight="1" thickTop="1" thickBot="1" x14ac:dyDescent="0.4">
      <c r="A59" s="74"/>
      <c r="B59" s="116" t="s">
        <v>30</v>
      </c>
      <c r="C59" s="116"/>
      <c r="D59" s="137" t="str">
        <f>IF(SUM(D9:D58)&gt;0,SUM(D9:D58),"")</f>
        <v/>
      </c>
      <c r="E59" s="117" t="str">
        <f t="shared" ref="E59:Q59" si="0">IF(SUM(E9:E58)&gt;0,SUM(E9:E58),"")</f>
        <v/>
      </c>
      <c r="F59" s="116"/>
      <c r="G59" s="137" t="str">
        <f t="shared" si="0"/>
        <v/>
      </c>
      <c r="H59" s="117" t="str">
        <f t="shared" si="0"/>
        <v/>
      </c>
      <c r="I59" s="130"/>
      <c r="J59" s="138" t="str">
        <f t="shared" si="0"/>
        <v/>
      </c>
      <c r="K59" s="119" t="str">
        <f t="shared" si="0"/>
        <v/>
      </c>
      <c r="L59" s="116"/>
      <c r="M59" s="137" t="str">
        <f t="shared" si="0"/>
        <v/>
      </c>
      <c r="N59" s="119" t="str">
        <f t="shared" si="0"/>
        <v/>
      </c>
      <c r="O59" s="116"/>
      <c r="P59" s="137" t="str">
        <f t="shared" si="0"/>
        <v/>
      </c>
      <c r="Q59" s="119" t="str">
        <f t="shared" si="0"/>
        <v/>
      </c>
      <c r="R59" s="35"/>
      <c r="S59" s="22"/>
    </row>
    <row r="60" spans="1:19" s="24" customFormat="1" ht="21" customHeight="1" x14ac:dyDescent="0.35">
      <c r="A60" s="74"/>
      <c r="B60" s="15"/>
      <c r="C60" s="15"/>
      <c r="D60" s="14"/>
      <c r="E60" s="14"/>
      <c r="F60" s="14"/>
      <c r="G60" s="14"/>
      <c r="H60" s="14"/>
      <c r="I60" s="14"/>
      <c r="J60" s="14"/>
      <c r="K60" s="14"/>
      <c r="L60" s="14"/>
      <c r="M60" s="14"/>
      <c r="N60" s="14"/>
      <c r="O60" s="14"/>
      <c r="P60" s="14"/>
      <c r="Q60" s="14"/>
      <c r="R60" s="22"/>
      <c r="S60" s="22"/>
    </row>
    <row r="61" spans="1:19" s="24" customFormat="1" ht="21" customHeight="1" x14ac:dyDescent="0.35">
      <c r="A61" s="46"/>
      <c r="B61" s="47"/>
      <c r="C61" s="47"/>
      <c r="D61" s="48" t="str">
        <f>IF(D9="","",COUNT(D9:D58))</f>
        <v/>
      </c>
      <c r="E61" s="48" t="str">
        <f t="shared" ref="E61:Q61" si="1">IF(E9="","",COUNT(E9:E58))</f>
        <v/>
      </c>
      <c r="F61" s="48"/>
      <c r="G61" s="48" t="str">
        <f t="shared" si="1"/>
        <v/>
      </c>
      <c r="H61" s="48" t="str">
        <f t="shared" si="1"/>
        <v/>
      </c>
      <c r="I61" s="48"/>
      <c r="J61" s="48" t="str">
        <f t="shared" si="1"/>
        <v/>
      </c>
      <c r="K61" s="48" t="str">
        <f t="shared" si="1"/>
        <v/>
      </c>
      <c r="L61" s="48"/>
      <c r="M61" s="48" t="str">
        <f t="shared" si="1"/>
        <v/>
      </c>
      <c r="N61" s="48" t="str">
        <f t="shared" si="1"/>
        <v/>
      </c>
      <c r="O61" s="48"/>
      <c r="P61" s="48" t="str">
        <f t="shared" si="1"/>
        <v/>
      </c>
      <c r="Q61" s="48" t="str">
        <f t="shared" si="1"/>
        <v/>
      </c>
      <c r="R61" s="49"/>
      <c r="S61" s="22"/>
    </row>
    <row r="62" spans="1:19" s="24" customFormat="1" ht="24" customHeight="1" x14ac:dyDescent="0.35">
      <c r="A62" s="38"/>
      <c r="B62" s="39"/>
      <c r="C62" s="39"/>
      <c r="D62" s="39"/>
      <c r="E62" s="39"/>
      <c r="F62" s="39"/>
      <c r="G62" s="39"/>
      <c r="H62" s="39"/>
      <c r="J62" s="39"/>
      <c r="K62" s="39"/>
      <c r="L62" s="39"/>
      <c r="M62" s="39"/>
      <c r="N62" s="39"/>
      <c r="O62" s="39"/>
      <c r="P62" s="39"/>
      <c r="Q62" s="39"/>
      <c r="R62" s="22"/>
      <c r="S62" s="22"/>
    </row>
    <row r="63" spans="1:19" s="24" customFormat="1" ht="24" customHeight="1" x14ac:dyDescent="0.35">
      <c r="B63" s="40"/>
      <c r="C63" s="40"/>
      <c r="D63" s="41"/>
      <c r="E63" s="41"/>
      <c r="F63" s="41"/>
      <c r="G63" s="41"/>
      <c r="H63" s="41"/>
      <c r="I63" s="41"/>
      <c r="J63" s="41"/>
      <c r="K63" s="41"/>
      <c r="L63" s="41"/>
      <c r="M63" s="41"/>
      <c r="N63" s="41"/>
      <c r="O63" s="41"/>
      <c r="P63" s="41"/>
      <c r="Q63" s="41"/>
      <c r="R63" s="36"/>
      <c r="S63" s="22"/>
    </row>
    <row r="64" spans="1:19" s="24" customFormat="1" ht="24" customHeight="1" x14ac:dyDescent="0.35">
      <c r="B64" s="22"/>
      <c r="C64" s="22"/>
      <c r="D64" s="184"/>
      <c r="E64" s="184"/>
      <c r="F64" s="41"/>
      <c r="G64" s="184"/>
      <c r="H64" s="184"/>
      <c r="I64" s="41"/>
      <c r="J64" s="184"/>
      <c r="K64" s="184"/>
      <c r="L64" s="41"/>
      <c r="M64" s="184"/>
      <c r="N64" s="184"/>
      <c r="O64" s="41"/>
      <c r="P64" s="184"/>
      <c r="Q64" s="184"/>
      <c r="R64" s="36"/>
      <c r="S64" s="22"/>
    </row>
    <row r="65" spans="2:19" s="24" customFormat="1" ht="24" customHeight="1" x14ac:dyDescent="0.35">
      <c r="B65" s="22"/>
      <c r="C65" s="22"/>
      <c r="D65" s="183"/>
      <c r="E65" s="183"/>
      <c r="F65" s="96"/>
      <c r="G65" s="183"/>
      <c r="H65" s="183"/>
      <c r="I65" s="96"/>
      <c r="J65" s="183"/>
      <c r="K65" s="183"/>
      <c r="L65" s="96"/>
      <c r="M65" s="183"/>
      <c r="N65" s="183"/>
      <c r="O65" s="96"/>
      <c r="P65" s="183"/>
      <c r="Q65" s="183"/>
      <c r="R65" s="36"/>
      <c r="S65" s="22"/>
    </row>
    <row r="66" spans="2:19" s="24" customFormat="1" ht="24" customHeight="1" x14ac:dyDescent="0.35">
      <c r="B66" s="22"/>
      <c r="C66" s="22"/>
      <c r="D66" s="184"/>
      <c r="E66" s="184"/>
      <c r="F66" s="41"/>
      <c r="G66" s="184"/>
      <c r="H66" s="184"/>
      <c r="I66" s="41"/>
      <c r="J66" s="184"/>
      <c r="K66" s="184"/>
      <c r="L66" s="41"/>
      <c r="M66" s="184"/>
      <c r="N66" s="184"/>
      <c r="O66" s="41"/>
      <c r="P66" s="184"/>
      <c r="Q66" s="184"/>
      <c r="R66" s="36"/>
      <c r="S66" s="22"/>
    </row>
    <row r="67" spans="2:19" s="24" customFormat="1" ht="24" customHeight="1" x14ac:dyDescent="0.35">
      <c r="B67" s="22"/>
      <c r="C67" s="22"/>
      <c r="D67" s="181"/>
      <c r="E67" s="181"/>
      <c r="F67" s="39"/>
      <c r="G67" s="181"/>
      <c r="H67" s="181"/>
      <c r="I67" s="39"/>
      <c r="J67" s="181"/>
      <c r="K67" s="181"/>
      <c r="L67" s="39"/>
      <c r="M67" s="181"/>
      <c r="N67" s="181"/>
      <c r="O67" s="39"/>
      <c r="P67" s="181"/>
      <c r="Q67" s="181"/>
      <c r="R67" s="22"/>
      <c r="S67" s="22"/>
    </row>
    <row r="68" spans="2:19" s="24" customFormat="1" ht="24" customHeight="1" x14ac:dyDescent="0.35">
      <c r="B68" s="22"/>
      <c r="C68" s="22"/>
      <c r="D68" s="181"/>
      <c r="E68" s="181"/>
      <c r="F68" s="39"/>
      <c r="G68" s="181"/>
      <c r="H68" s="181"/>
      <c r="I68" s="39"/>
      <c r="J68" s="181"/>
      <c r="K68" s="181"/>
      <c r="L68" s="39"/>
      <c r="M68" s="181"/>
      <c r="N68" s="181"/>
      <c r="O68" s="39"/>
      <c r="P68" s="181"/>
      <c r="Q68" s="181"/>
      <c r="R68" s="181"/>
      <c r="S68" s="181"/>
    </row>
    <row r="69" spans="2:19" s="24" customFormat="1" ht="24" customHeight="1" x14ac:dyDescent="0.35">
      <c r="B69" s="22"/>
      <c r="C69" s="22"/>
      <c r="D69" s="182"/>
      <c r="E69" s="182"/>
      <c r="F69" s="95"/>
      <c r="G69" s="182"/>
      <c r="H69" s="182"/>
      <c r="I69" s="95"/>
      <c r="J69" s="182"/>
      <c r="K69" s="182"/>
      <c r="L69" s="95"/>
      <c r="M69" s="182"/>
      <c r="N69" s="182"/>
      <c r="O69" s="95"/>
      <c r="P69" s="182"/>
      <c r="Q69" s="182"/>
      <c r="R69" s="182"/>
      <c r="S69" s="182"/>
    </row>
    <row r="74" spans="2:19" x14ac:dyDescent="0.25">
      <c r="R74" s="37"/>
    </row>
  </sheetData>
  <sheetProtection sheet="1" objects="1" scenarios="1" selectLockedCells="1"/>
  <mergeCells count="47">
    <mergeCell ref="B1:Q1"/>
    <mergeCell ref="R68:S68"/>
    <mergeCell ref="D69:E69"/>
    <mergeCell ref="G69:H69"/>
    <mergeCell ref="J69:K69"/>
    <mergeCell ref="M69:N69"/>
    <mergeCell ref="P69:Q69"/>
    <mergeCell ref="R69:S69"/>
    <mergeCell ref="D67:E67"/>
    <mergeCell ref="G67:H67"/>
    <mergeCell ref="J67:K67"/>
    <mergeCell ref="M67:N67"/>
    <mergeCell ref="P67:Q67"/>
    <mergeCell ref="D68:E68"/>
    <mergeCell ref="G68:H68"/>
    <mergeCell ref="J68:K68"/>
    <mergeCell ref="M64:N64"/>
    <mergeCell ref="P64:Q64"/>
    <mergeCell ref="M68:N68"/>
    <mergeCell ref="P68:Q68"/>
    <mergeCell ref="D65:E65"/>
    <mergeCell ref="G65:H65"/>
    <mergeCell ref="J65:K65"/>
    <mergeCell ref="M65:N65"/>
    <mergeCell ref="P65:Q65"/>
    <mergeCell ref="D66:E66"/>
    <mergeCell ref="G66:H66"/>
    <mergeCell ref="J66:K66"/>
    <mergeCell ref="M66:N66"/>
    <mergeCell ref="P66:Q66"/>
    <mergeCell ref="A34:A58"/>
    <mergeCell ref="A9:A33"/>
    <mergeCell ref="D64:E64"/>
    <mergeCell ref="G64:H64"/>
    <mergeCell ref="J64:K64"/>
    <mergeCell ref="C7:E7"/>
    <mergeCell ref="C6:E6"/>
    <mergeCell ref="F6:H6"/>
    <mergeCell ref="F7:H7"/>
    <mergeCell ref="I7:K7"/>
    <mergeCell ref="I6:K6"/>
    <mergeCell ref="L7:N7"/>
    <mergeCell ref="L6:N6"/>
    <mergeCell ref="O7:Q7"/>
    <mergeCell ref="O6:Q6"/>
    <mergeCell ref="P2:R2"/>
    <mergeCell ref="P3:Q3"/>
  </mergeCells>
  <dataValidations count="6">
    <dataValidation type="custom" allowBlank="1" showInputMessage="1" showErrorMessage="1" error="Die Summe der Baumarten-Anteile beträgt nicht 10 oder es ist keine Baumart ausgewählt! Bitte korrigieren!" sqref="P57 M55 M53 M51 M49 M47 M45 M43 M41 M39 M37 M35 M33 M31 M29 M27 M25 M23 M21 M19 M17 M15 M13 M11 M9 J57 G55 G53 G51 G49 G47 G45 G43 G41 G39 G37 G35 G33 G31 G29 G27 G25 G23 G21 G19 G17 G15 G13 G11 G9 D9 D11 D13 D15 D17 D19 D21 D23 D25 D27 D29 D31 D33 D35 D37 D39 D41 D43 D45 D47 D49 D51 D53 D55 D57 G57 J9 J11 J13 J15 J17 J19 J21 J23 J25 J27 J29 J31 J33 J35 J37 J39 J41 J43 J45 J47 J49 J51 J53 J55 M57 P9 P11 P13 P15 P17 P19 P21 P23 P25 P27 P29 P31 P33 P35 P37 P39 P41 P43 P45 P47 P49 P51 P53 P55" xr:uid="{00000000-0002-0000-0200-000000000000}">
      <formula1>($R$7=10)*(C$6&lt;&gt;"")</formula1>
    </dataValidation>
    <dataValidation type="custom" allowBlank="1" showInputMessage="1" showErrorMessage="1" sqref="Q9:Q58 K9:L58 E9:F58 H9:I58 N9:O58" xr:uid="{00000000-0002-0000-0200-000001000000}">
      <formula1>($R$7=10)*(C$6&lt;&gt;"")</formula1>
    </dataValidation>
    <dataValidation type="custom" allowBlank="1" showInputMessage="1" showErrorMessage="1" sqref="M10 P10 P12 P14 P16 P18 P20 P22 P24 P26 P28 P30 P32 P34 P36 P38 P40 P42 P44 P46 P48 P50 P52 P54 P56 P58 J10 J12 J14 J16 J18 J20 J22 J24 J26 J28 J30 J32 J34 J36 J38 J40 J42 J44 J46 J48 J50 J52 J54 J56 J58 D12 D14 D16 D18 D20 D22 D24 D26 D28 D30 D32 D34 D36 D38 D40 D42 D44 D46 D48 D50 D52 D54 D56 D58 D10 G58 G56 G54 G52 G50 G48 G46 G44 G42 G40 G38 G36 G34 G32 G30 G28 G26 G24 G22 G20 G18 G16 G14 G12 G10 M58 M56 M54 M52 M50 M48 M46 M44 M42 M40 M38 M36 M34 M32 M30 M28 M26 M24 M22 M20 M18 M16 M14 M12" xr:uid="{00000000-0002-0000-0200-000002000000}">
      <formula1>($R$7=10)*(C$6&lt;&gt;"")</formula1>
    </dataValidation>
    <dataValidation type="custom" allowBlank="1" showInputMessage="1" showErrorMessage="1" promptTitle="Baumartenanteil" prompt="Geben Sie den Baumartenanteil ganzzahlig  in Zehntel an " sqref="C7:Q7" xr:uid="{00000000-0002-0000-0200-000003000000}">
      <formula1>(C7&gt;0)*(C7&lt;11)*(C6&lt;&gt;"")</formula1>
    </dataValidation>
    <dataValidation allowBlank="1" showInputMessage="1" showErrorMessage="1" error="Die Summe der Baumarten-Anteile beträgt nicht 10 oder es ist keine Baumart ausgewählt! Bitte korrigieren" sqref="R7" xr:uid="{00000000-0002-0000-0200-000004000000}"/>
    <dataValidation allowBlank="1" showInputMessage="1" showErrorMessage="1" error="Die Summe der Baumarten-Anteile beträgt nicht 10! Bitte korrigieren!" sqref="A61:S61 A63:S65 A62:H62 J62:S62 I67" xr:uid="{00000000-0002-0000-0200-000005000000}"/>
  </dataValidations>
  <printOptions horizontalCentered="1"/>
  <pageMargins left="0.23622047244094491" right="0.23622047244094491" top="0.74803149606299213" bottom="0.74803149606299213" header="0.31496062992125984" footer="0.31496062992125984"/>
  <pageSetup paperSize="9" orientation="portrait" r:id="rId1"/>
  <headerFooter>
    <oddFooter>Seite &amp;P von &amp;N</oddFooter>
  </headerFooter>
  <rowBreaks count="1" manualBreakCount="1">
    <brk id="33" max="12" man="1"/>
  </rowBreaks>
  <extLst>
    <ext xmlns:x14="http://schemas.microsoft.com/office/spreadsheetml/2009/9/main" uri="{CCE6A557-97BC-4b89-ADB6-D9C93CAAB3DF}">
      <x14:dataValidations xmlns:xm="http://schemas.microsoft.com/office/excel/2006/main" count="1">
        <x14:dataValidation type="list" showInputMessage="1" showErrorMessage="1" error="Bitte Baumart auswählen!" promptTitle="Baumart" prompt="Wählen Sie aus dem Dropdown-Menü die Baumart aus" xr:uid="{00000000-0002-0000-0200-000006000000}">
          <x14:formula1>
            <xm:f>Formulardaten_Preise!$A$2:$A$17</xm:f>
          </x14:formula1>
          <xm:sqref>C6:Q6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W18"/>
  <sheetViews>
    <sheetView zoomScaleNormal="100" zoomScaleSheetLayoutView="100" workbookViewId="0">
      <pane ySplit="8" topLeftCell="A9" activePane="bottomLeft" state="frozen"/>
      <selection pane="bottomLeft" activeCell="J4" sqref="J4"/>
    </sheetView>
  </sheetViews>
  <sheetFormatPr baseColWidth="10" defaultColWidth="11.42578125" defaultRowHeight="15" x14ac:dyDescent="0.25"/>
  <cols>
    <col min="1" max="1" width="3.5703125" style="22" customWidth="1"/>
    <col min="2" max="2" width="16.5703125" style="22" customWidth="1"/>
    <col min="3" max="12" width="7.5703125" style="22" customWidth="1"/>
    <col min="13" max="13" width="3.5703125" style="22" customWidth="1"/>
    <col min="14" max="14" width="10.5703125" style="22" customWidth="1"/>
    <col min="15" max="15" width="13" style="22" bestFit="1" customWidth="1"/>
    <col min="16" max="16384" width="11.42578125" style="22"/>
  </cols>
  <sheetData>
    <row r="1" spans="1:23" ht="50.1" customHeight="1" x14ac:dyDescent="0.3">
      <c r="A1" s="68"/>
      <c r="B1" s="208" t="s">
        <v>42</v>
      </c>
      <c r="C1" s="209"/>
      <c r="D1" s="209"/>
      <c r="E1" s="209"/>
      <c r="F1" s="209"/>
      <c r="G1" s="209"/>
      <c r="H1" s="209"/>
      <c r="I1" s="209"/>
      <c r="J1" s="209"/>
      <c r="K1" s="209"/>
      <c r="L1" s="209"/>
      <c r="M1" s="42"/>
    </row>
    <row r="2" spans="1:23" s="24" customFormat="1" ht="21" customHeight="1" x14ac:dyDescent="0.35">
      <c r="A2" s="69"/>
      <c r="B2" s="70" t="s">
        <v>27</v>
      </c>
      <c r="C2" s="22" t="str">
        <f>IF(Grunddaten!C2="","",Grunddaten!C2)</f>
        <v/>
      </c>
      <c r="D2" s="22"/>
      <c r="E2" s="22"/>
      <c r="F2" s="22"/>
      <c r="G2" s="22"/>
      <c r="I2" s="188" t="s">
        <v>26</v>
      </c>
      <c r="J2" s="188"/>
      <c r="K2" s="201" t="str">
        <f>IF(Grunddaten!K2="","",Grunddaten!K2)</f>
        <v/>
      </c>
      <c r="L2" s="201"/>
      <c r="M2" s="202"/>
      <c r="N2" s="22"/>
      <c r="O2" s="22"/>
      <c r="P2" s="22"/>
      <c r="Q2" s="22"/>
      <c r="R2" s="22"/>
      <c r="S2" s="22"/>
      <c r="T2" s="22"/>
    </row>
    <row r="3" spans="1:23" s="24" customFormat="1" ht="21" customHeight="1" x14ac:dyDescent="0.35">
      <c r="A3" s="69"/>
      <c r="B3" s="70" t="s">
        <v>28</v>
      </c>
      <c r="C3" s="22" t="str">
        <f>IF(Grunddaten!C3="","",Grunddaten!C3)</f>
        <v/>
      </c>
      <c r="D3" s="22"/>
      <c r="E3" s="22"/>
      <c r="F3" s="22"/>
      <c r="G3" s="22"/>
      <c r="I3" s="189" t="s">
        <v>34</v>
      </c>
      <c r="J3" s="189"/>
      <c r="K3" s="181" t="str">
        <f>IF(Grunddaten!K3="","",Grunddaten!K3)</f>
        <v/>
      </c>
      <c r="L3" s="181"/>
      <c r="M3" s="23"/>
      <c r="N3" s="50" t="str">
        <f>IF(K3="", "Bitte im Blatt `Grunddaten´ die Flächengröße eingeben!","")</f>
        <v>Bitte im Blatt `Grunddaten´ die Flächengröße eingeben!</v>
      </c>
      <c r="O3" s="22"/>
      <c r="P3" s="22"/>
      <c r="Q3" s="22"/>
      <c r="R3" s="22"/>
      <c r="S3" s="22"/>
      <c r="T3" s="22"/>
    </row>
    <row r="4" spans="1:23" s="24" customFormat="1" ht="21" customHeight="1" x14ac:dyDescent="0.35">
      <c r="A4" s="69"/>
      <c r="B4" s="70" t="s">
        <v>29</v>
      </c>
      <c r="C4" s="22" t="str">
        <f>IF(Grunddaten!C4="","",Grunddaten!C4)</f>
        <v/>
      </c>
      <c r="D4" s="22"/>
      <c r="E4" s="22"/>
      <c r="F4" s="22"/>
      <c r="G4" s="22"/>
      <c r="H4" s="22"/>
      <c r="I4" s="22" t="s">
        <v>45</v>
      </c>
      <c r="J4" s="155" t="s">
        <v>74</v>
      </c>
      <c r="K4" s="71" t="b">
        <v>0</v>
      </c>
      <c r="L4" s="22"/>
      <c r="M4" s="23"/>
      <c r="N4" s="51" t="s">
        <v>46</v>
      </c>
      <c r="O4" s="22"/>
      <c r="P4" s="22"/>
      <c r="Q4" s="22"/>
      <c r="R4" s="22"/>
      <c r="S4" s="22"/>
      <c r="T4" s="22"/>
    </row>
    <row r="5" spans="1:23" s="24" customFormat="1" ht="14.1" customHeight="1" thickBot="1" x14ac:dyDescent="0.4">
      <c r="A5" s="69"/>
      <c r="B5" s="70"/>
      <c r="C5" s="22"/>
      <c r="D5" s="22"/>
      <c r="E5" s="22"/>
      <c r="F5" s="22"/>
      <c r="G5" s="22"/>
      <c r="H5" s="22"/>
      <c r="I5" s="22"/>
      <c r="J5" s="22"/>
      <c r="K5" s="22"/>
      <c r="L5" s="22"/>
      <c r="M5" s="23"/>
      <c r="N5" s="22"/>
      <c r="O5" s="22"/>
      <c r="P5" s="22"/>
      <c r="Q5" s="22"/>
      <c r="R5" s="22"/>
      <c r="S5" s="22"/>
      <c r="T5" s="22"/>
    </row>
    <row r="6" spans="1:23" s="24" customFormat="1" ht="30" customHeight="1" thickBot="1" x14ac:dyDescent="0.4">
      <c r="A6" s="69"/>
      <c r="B6" s="12" t="s">
        <v>0</v>
      </c>
      <c r="C6" s="219" t="str">
        <f>IF(Aufnahmeblatt!C6&gt;0,Aufnahmeblatt!C6,"")</f>
        <v/>
      </c>
      <c r="D6" s="220"/>
      <c r="E6" s="219" t="str">
        <f>IF(Aufnahmeblatt!F6&gt;0,Aufnahmeblatt!F6,"")</f>
        <v/>
      </c>
      <c r="F6" s="220"/>
      <c r="G6" s="219" t="str">
        <f>IF(Aufnahmeblatt!I6&gt;0,Aufnahmeblatt!I6,"")</f>
        <v/>
      </c>
      <c r="H6" s="220"/>
      <c r="I6" s="219" t="str">
        <f>IF(Aufnahmeblatt!L6&gt;0,Aufnahmeblatt!L6,"")</f>
        <v/>
      </c>
      <c r="J6" s="220"/>
      <c r="K6" s="219" t="str">
        <f>IF(Aufnahmeblatt!O6&gt;0,Aufnahmeblatt!O6,"")</f>
        <v/>
      </c>
      <c r="L6" s="220"/>
      <c r="M6" s="123" t="s">
        <v>30</v>
      </c>
      <c r="N6" s="22"/>
      <c r="O6" s="22"/>
      <c r="P6" s="22"/>
      <c r="Q6" s="22"/>
      <c r="R6" s="22"/>
      <c r="S6" s="22"/>
      <c r="T6" s="22"/>
    </row>
    <row r="7" spans="1:23" s="27" customFormat="1" ht="30" customHeight="1" x14ac:dyDescent="0.2">
      <c r="A7" s="72"/>
      <c r="B7" s="16" t="s">
        <v>33</v>
      </c>
      <c r="C7" s="221" t="str">
        <f>IF(Aufnahmeblatt!C7&gt;0,Aufnahmeblatt!C7,"")</f>
        <v/>
      </c>
      <c r="D7" s="222"/>
      <c r="E7" s="221" t="str">
        <f>IF(Aufnahmeblatt!F7&gt;0,Aufnahmeblatt!F7,"")</f>
        <v/>
      </c>
      <c r="F7" s="222"/>
      <c r="G7" s="221" t="str">
        <f>IF(Aufnahmeblatt!I7&gt;0,Aufnahmeblatt!I7,"")</f>
        <v/>
      </c>
      <c r="H7" s="222"/>
      <c r="I7" s="221" t="str">
        <f>IF(Aufnahmeblatt!L7&gt;0,Aufnahmeblatt!L7,"")</f>
        <v/>
      </c>
      <c r="J7" s="222"/>
      <c r="K7" s="221" t="str">
        <f>IF(Aufnahmeblatt!O7&gt;0,Aufnahmeblatt!O7,"")</f>
        <v/>
      </c>
      <c r="L7" s="222"/>
      <c r="M7" s="122" t="str">
        <f>IF(SUM(C7:L7)&gt;0,SUM(C7:L7),"")</f>
        <v/>
      </c>
      <c r="N7" s="26"/>
      <c r="O7" s="43" t="s">
        <v>37</v>
      </c>
      <c r="P7" s="44">
        <v>10</v>
      </c>
      <c r="Q7" s="45" t="s">
        <v>38</v>
      </c>
      <c r="R7" s="26"/>
      <c r="S7" s="26"/>
      <c r="T7" s="26"/>
    </row>
    <row r="8" spans="1:23" s="30" customFormat="1" ht="30" customHeight="1" thickBot="1" x14ac:dyDescent="0.3">
      <c r="A8" s="73"/>
      <c r="B8" s="13" t="s">
        <v>31</v>
      </c>
      <c r="C8" s="120" t="s">
        <v>23</v>
      </c>
      <c r="D8" s="121" t="s">
        <v>24</v>
      </c>
      <c r="E8" s="120" t="s">
        <v>23</v>
      </c>
      <c r="F8" s="121" t="s">
        <v>24</v>
      </c>
      <c r="G8" s="120" t="s">
        <v>23</v>
      </c>
      <c r="H8" s="121" t="s">
        <v>24</v>
      </c>
      <c r="I8" s="120" t="s">
        <v>23</v>
      </c>
      <c r="J8" s="121" t="s">
        <v>24</v>
      </c>
      <c r="K8" s="120" t="s">
        <v>23</v>
      </c>
      <c r="L8" s="121" t="s">
        <v>24</v>
      </c>
      <c r="M8" s="28"/>
      <c r="N8" s="22"/>
      <c r="O8" s="22"/>
      <c r="P8" s="22"/>
      <c r="Q8" s="22"/>
      <c r="R8" s="22"/>
      <c r="S8" s="22"/>
      <c r="T8" s="22"/>
      <c r="U8" s="22"/>
      <c r="V8" s="22"/>
      <c r="W8" s="22"/>
    </row>
    <row r="9" spans="1:23" s="24" customFormat="1" ht="30" customHeight="1" thickTop="1" x14ac:dyDescent="0.35">
      <c r="A9" s="74"/>
      <c r="B9" s="18" t="s">
        <v>32</v>
      </c>
      <c r="C9" s="17" t="str">
        <f>IF(Aufnahmeblatt!D9="","",AVERAGE(Aufnahmeblatt!D9:D58)*10000/$P$7)</f>
        <v/>
      </c>
      <c r="D9" s="17" t="str">
        <f>IF(Aufnahmeblatt!E9="","",AVERAGE(Aufnahmeblatt!E9:E58)*10000/$P$7)</f>
        <v/>
      </c>
      <c r="E9" s="17" t="str">
        <f>IF(Aufnahmeblatt!G9="","",AVERAGE(Aufnahmeblatt!G9:G58)*10000/$P$7)</f>
        <v/>
      </c>
      <c r="F9" s="17" t="str">
        <f>IF(Aufnahmeblatt!H9="","",AVERAGE(Aufnahmeblatt!H9:H58)*10000/$P$7)</f>
        <v/>
      </c>
      <c r="G9" s="17" t="str">
        <f>IF(Aufnahmeblatt!J9="","",AVERAGE(Aufnahmeblatt!J9:J58)*10000/$P$7)</f>
        <v/>
      </c>
      <c r="H9" s="17" t="str">
        <f>IF(Aufnahmeblatt!K9="","",AVERAGE(Aufnahmeblatt!K9:K58)*10000/$P$7)</f>
        <v/>
      </c>
      <c r="I9" s="17" t="str">
        <f>IF(Aufnahmeblatt!M9="","",AVERAGE(Aufnahmeblatt!M9:M58)*10000/$P$7)</f>
        <v/>
      </c>
      <c r="J9" s="17" t="str">
        <f>IF(Aufnahmeblatt!N9="","",AVERAGE(Aufnahmeblatt!N9:N58)*10000/$P$7)</f>
        <v/>
      </c>
      <c r="K9" s="17" t="str">
        <f>IF(Aufnahmeblatt!P9="","",AVERAGE(Aufnahmeblatt!P9:P58)*10000/$P$7)</f>
        <v/>
      </c>
      <c r="L9" s="75" t="str">
        <f>IF(Aufnahmeblatt!Q9="","",AVERAGE(Aufnahmeblatt!Q9:Q58)*10000/$P$7)</f>
        <v/>
      </c>
      <c r="M9" s="22"/>
      <c r="N9" s="22"/>
      <c r="O9" s="22"/>
      <c r="P9" s="22"/>
      <c r="Q9" s="22"/>
      <c r="R9" s="22"/>
      <c r="S9" s="22"/>
      <c r="T9" s="22"/>
      <c r="U9" s="22"/>
      <c r="V9" s="22"/>
      <c r="W9" s="22"/>
    </row>
    <row r="10" spans="1:23" s="24" customFormat="1" ht="30" customHeight="1" x14ac:dyDescent="0.35">
      <c r="A10" s="74"/>
      <c r="B10" s="19" t="s">
        <v>36</v>
      </c>
      <c r="C10" s="223" t="str">
        <f>IF(C6="","",SUM(C9:D9))</f>
        <v/>
      </c>
      <c r="D10" s="223"/>
      <c r="E10" s="223" t="str">
        <f t="shared" ref="E10" si="0">IF(E6="","",SUM(E9:F9))</f>
        <v/>
      </c>
      <c r="F10" s="223"/>
      <c r="G10" s="223" t="str">
        <f t="shared" ref="G10" si="1">IF(G6="","",SUM(G9:H9))</f>
        <v/>
      </c>
      <c r="H10" s="223"/>
      <c r="I10" s="223" t="str">
        <f t="shared" ref="I10" si="2">IF(I6="","",SUM(I9:J9))</f>
        <v/>
      </c>
      <c r="J10" s="223"/>
      <c r="K10" s="223" t="str">
        <f t="shared" ref="K10" si="3">IF(K6="","",SUM(K9:L9))</f>
        <v/>
      </c>
      <c r="L10" s="224"/>
      <c r="M10" s="22"/>
      <c r="N10" s="22"/>
      <c r="O10" s="22"/>
      <c r="P10" s="22"/>
      <c r="Q10" s="22"/>
      <c r="R10" s="22"/>
      <c r="S10" s="22"/>
      <c r="T10" s="22"/>
      <c r="U10" s="22"/>
      <c r="V10" s="22"/>
      <c r="W10" s="22"/>
    </row>
    <row r="11" spans="1:23" s="24" customFormat="1" ht="30" customHeight="1" x14ac:dyDescent="0.35">
      <c r="B11" s="20" t="s">
        <v>21</v>
      </c>
      <c r="C11" s="225" t="str">
        <f>IF(C9 ="","",D9/C10)</f>
        <v/>
      </c>
      <c r="D11" s="225"/>
      <c r="E11" s="225" t="str">
        <f t="shared" ref="E11" si="4">IF(E9 ="","",F9/E10)</f>
        <v/>
      </c>
      <c r="F11" s="225"/>
      <c r="G11" s="225" t="str">
        <f t="shared" ref="G11" si="5">IF(G9 ="","",H9/G10)</f>
        <v/>
      </c>
      <c r="H11" s="225"/>
      <c r="I11" s="225" t="str">
        <f t="shared" ref="I11" si="6">IF(I9 ="","",J9/I10)</f>
        <v/>
      </c>
      <c r="J11" s="225"/>
      <c r="K11" s="225" t="str">
        <f t="shared" ref="K11" si="7">IF(K9 ="","",L9/K10)</f>
        <v/>
      </c>
      <c r="L11" s="226"/>
      <c r="M11" s="36"/>
      <c r="N11" s="22"/>
      <c r="O11" s="22"/>
      <c r="P11" s="22"/>
      <c r="Q11" s="22"/>
      <c r="R11" s="22"/>
      <c r="S11" s="22"/>
      <c r="T11" s="22"/>
      <c r="U11" s="22"/>
      <c r="V11" s="22"/>
      <c r="W11" s="22"/>
    </row>
    <row r="12" spans="1:23" s="24" customFormat="1" ht="30" customHeight="1" x14ac:dyDescent="0.35">
      <c r="B12" s="20" t="s">
        <v>44</v>
      </c>
      <c r="C12" s="227" t="str">
        <f>IF(C7="","",VLOOKUP(C6,Formulardaten_Preise!$A$2:$B$17,2,FALSE)*C7/10)</f>
        <v/>
      </c>
      <c r="D12" s="227"/>
      <c r="E12" s="227" t="str">
        <f>IF(E7="","",VLOOKUP(E6,Formulardaten_Preise!$A$2:$B$17,2,FALSE)*E7/10)</f>
        <v/>
      </c>
      <c r="F12" s="227"/>
      <c r="G12" s="227" t="str">
        <f>IF(G7="","",VLOOKUP(G6,Formulardaten_Preise!$A$2:$B$17,2,FALSE)*G7/10)</f>
        <v/>
      </c>
      <c r="H12" s="227"/>
      <c r="I12" s="227" t="str">
        <f>IF(I7="","",VLOOKUP(I6,Formulardaten_Preise!$A$2:$B$17,2,FALSE)*I7/10)</f>
        <v/>
      </c>
      <c r="J12" s="227"/>
      <c r="K12" s="227" t="str">
        <f>IF(K7="","",VLOOKUP(K6,Formulardaten_Preise!$A$2:$B$17,2,FALSE)*K7/10)</f>
        <v/>
      </c>
      <c r="L12" s="227"/>
      <c r="M12" s="36"/>
      <c r="N12" s="22"/>
      <c r="O12" s="22"/>
      <c r="P12" s="22"/>
      <c r="Q12" s="22"/>
      <c r="R12" s="22"/>
      <c r="S12" s="22"/>
      <c r="T12" s="22"/>
    </row>
    <row r="13" spans="1:23" s="24" customFormat="1" ht="30" customHeight="1" x14ac:dyDescent="0.35">
      <c r="B13" s="19" t="s">
        <v>40</v>
      </c>
      <c r="C13" s="228" t="str">
        <f>IF(C6="","",VLOOKUP(C6,Formulardaten_Preise!$A$2:$D$17,3,FALSE))</f>
        <v/>
      </c>
      <c r="D13" s="228"/>
      <c r="E13" s="228" t="str">
        <f>IF(E6="","",VLOOKUP(E6,Formulardaten_Preise!$A$2:$D$15,3,FALSE))</f>
        <v/>
      </c>
      <c r="F13" s="228"/>
      <c r="G13" s="228" t="str">
        <f>IF(G6="","",VLOOKUP(G6,Formulardaten_Preise!$A$2:$D$15,3,FALSE))</f>
        <v/>
      </c>
      <c r="H13" s="228"/>
      <c r="I13" s="228" t="str">
        <f>IF(I6="","",VLOOKUP(I6,Formulardaten_Preise!$A$2:$D$15,3,FALSE))</f>
        <v/>
      </c>
      <c r="J13" s="228"/>
      <c r="K13" s="228" t="str">
        <f>IF(K6="","",VLOOKUP(K6,Formulardaten_Preise!$A$2:$D$15,3,FALSE))</f>
        <v/>
      </c>
      <c r="L13" s="230"/>
      <c r="M13" s="181"/>
      <c r="N13" s="181"/>
      <c r="O13" s="22"/>
      <c r="P13" s="22"/>
      <c r="Q13" s="22"/>
      <c r="R13" s="22"/>
      <c r="S13" s="22"/>
      <c r="T13" s="22"/>
    </row>
    <row r="14" spans="1:23" s="24" customFormat="1" ht="30" customHeight="1" x14ac:dyDescent="0.35">
      <c r="B14" s="19" t="s">
        <v>39</v>
      </c>
      <c r="C14" s="229" t="str">
        <f>IF(C6="","",IF(C9&gt;=C12,0, IF(C10&lt;C12,D9*C13,C12*C13*C11)))</f>
        <v/>
      </c>
      <c r="D14" s="229"/>
      <c r="E14" s="229" t="str">
        <f t="shared" ref="E14" si="8">IF(E6="","",IF(E9&gt;=E12,0, IF(E10&lt;E12,F9*E13,E12*E13*E11)))</f>
        <v/>
      </c>
      <c r="F14" s="229"/>
      <c r="G14" s="229" t="str">
        <f t="shared" ref="G14" si="9">IF(G6="","",IF(G9&gt;=G12,0, IF(G10&lt;G12,H9*G13,G12*G13*G11)))</f>
        <v/>
      </c>
      <c r="H14" s="229"/>
      <c r="I14" s="229" t="str">
        <f t="shared" ref="I14" si="10">IF(I6="","",IF(I9&gt;=I12,0, IF(I10&lt;I12,J9*I13,I12*I13*I11)))</f>
        <v/>
      </c>
      <c r="J14" s="229"/>
      <c r="K14" s="229" t="str">
        <f t="shared" ref="K14" si="11">IF(K6="","",IF(K9&gt;=K12,0, IF(K10&lt;K12,L9*K13,K12*K13*K11)))</f>
        <v/>
      </c>
      <c r="L14" s="229"/>
      <c r="M14" s="182"/>
      <c r="N14" s="182"/>
      <c r="O14" s="22"/>
      <c r="P14" s="22"/>
      <c r="Q14" s="22"/>
      <c r="R14" s="22"/>
      <c r="S14" s="22"/>
      <c r="T14" s="22"/>
    </row>
    <row r="15" spans="1:23" ht="30" customHeight="1" x14ac:dyDescent="0.25">
      <c r="B15" s="19" t="s">
        <v>47</v>
      </c>
      <c r="C15" s="216">
        <f>SUM(C14:L14)</f>
        <v>0</v>
      </c>
      <c r="D15" s="217"/>
      <c r="E15" s="217"/>
      <c r="F15" s="217"/>
      <c r="G15" s="217"/>
      <c r="H15" s="217"/>
      <c r="I15" s="217"/>
      <c r="J15" s="217"/>
      <c r="K15" s="217"/>
      <c r="L15" s="218"/>
    </row>
    <row r="16" spans="1:23" x14ac:dyDescent="0.25">
      <c r="B16" s="52" t="s">
        <v>48</v>
      </c>
      <c r="C16" s="210">
        <f>IF(K3="",0,IF(K4=TRUE, C15*K3*1.13,C15*K3))</f>
        <v>0</v>
      </c>
      <c r="D16" s="211"/>
      <c r="E16" s="211"/>
      <c r="F16" s="211"/>
      <c r="G16" s="211"/>
      <c r="H16" s="211"/>
      <c r="I16" s="211"/>
      <c r="J16" s="211"/>
      <c r="K16" s="211"/>
      <c r="L16" s="212"/>
    </row>
    <row r="17" spans="2:13" ht="15" customHeight="1" thickBot="1" x14ac:dyDescent="0.3">
      <c r="B17" s="76" t="str">
        <f>IF(K4=FALSE,"ohne USt.", "inkl. 13% USt")</f>
        <v>ohne USt.</v>
      </c>
      <c r="C17" s="213"/>
      <c r="D17" s="214"/>
      <c r="E17" s="214"/>
      <c r="F17" s="214"/>
      <c r="G17" s="214"/>
      <c r="H17" s="214"/>
      <c r="I17" s="214"/>
      <c r="J17" s="214"/>
      <c r="K17" s="214"/>
      <c r="L17" s="215"/>
    </row>
    <row r="18" spans="2:13" x14ac:dyDescent="0.25">
      <c r="M18" s="37"/>
    </row>
  </sheetData>
  <sheetProtection sheet="1" objects="1" scenarios="1" selectLockedCells="1"/>
  <mergeCells count="44">
    <mergeCell ref="M14:N14"/>
    <mergeCell ref="C13:D13"/>
    <mergeCell ref="M13:N13"/>
    <mergeCell ref="C14:D14"/>
    <mergeCell ref="E14:F14"/>
    <mergeCell ref="G14:H14"/>
    <mergeCell ref="I14:J14"/>
    <mergeCell ref="K14:L14"/>
    <mergeCell ref="E13:F13"/>
    <mergeCell ref="G13:H13"/>
    <mergeCell ref="I13:J13"/>
    <mergeCell ref="K13:L13"/>
    <mergeCell ref="C12:D12"/>
    <mergeCell ref="E12:F12"/>
    <mergeCell ref="G12:H12"/>
    <mergeCell ref="I12:J12"/>
    <mergeCell ref="K12:L12"/>
    <mergeCell ref="C11:D11"/>
    <mergeCell ref="E11:F11"/>
    <mergeCell ref="G11:H11"/>
    <mergeCell ref="I11:J11"/>
    <mergeCell ref="K11:L11"/>
    <mergeCell ref="K7:L7"/>
    <mergeCell ref="C10:D10"/>
    <mergeCell ref="E10:F10"/>
    <mergeCell ref="G10:H10"/>
    <mergeCell ref="I10:J10"/>
    <mergeCell ref="K10:L10"/>
    <mergeCell ref="K2:M2"/>
    <mergeCell ref="K3:L3"/>
    <mergeCell ref="C16:L17"/>
    <mergeCell ref="C15:L15"/>
    <mergeCell ref="B1:L1"/>
    <mergeCell ref="C6:D6"/>
    <mergeCell ref="E6:F6"/>
    <mergeCell ref="G6:H6"/>
    <mergeCell ref="I6:J6"/>
    <mergeCell ref="K6:L6"/>
    <mergeCell ref="I2:J2"/>
    <mergeCell ref="I3:J3"/>
    <mergeCell ref="C7:D7"/>
    <mergeCell ref="E7:F7"/>
    <mergeCell ref="G7:H7"/>
    <mergeCell ref="I7:J7"/>
  </mergeCells>
  <conditionalFormatting sqref="C9 E9 G9 I9 K9">
    <cfRule type="cellIs" dxfId="0" priority="5" operator="greaterThanOrEqual">
      <formula>C12</formula>
    </cfRule>
  </conditionalFormatting>
  <dataValidations count="2">
    <dataValidation showInputMessage="1" showErrorMessage="1" error="Bitte Baumart auswählen!" sqref="C6:L7" xr:uid="{00000000-0002-0000-0300-000000000000}"/>
    <dataValidation allowBlank="1" showInputMessage="1" showErrorMessage="1" error="Die Summe der Baumarten-Anteile beträgt nicht 10! Bitte korrigieren!" sqref="C9:L10" xr:uid="{00000000-0002-0000-0300-000001000000}"/>
  </dataValidations>
  <printOptions horizontalCentered="1"/>
  <pageMargins left="0.23622047244094491" right="0.23622047244094491" top="0.74803149606299213" bottom="0.74803149606299213" header="0.31496062992125984" footer="0.31496062992125984"/>
  <pageSetup paperSize="9" orientation="portrait" r:id="rId1"/>
  <headerFooter>
    <oddFooter>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10</xdr:col>
                    <xdr:colOff>9525</xdr:colOff>
                    <xdr:row>3</xdr:row>
                    <xdr:rowOff>0</xdr:rowOff>
                  </from>
                  <to>
                    <xdr:col>11</xdr:col>
                    <xdr:colOff>28575</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N12"/>
  <sheetViews>
    <sheetView workbookViewId="0">
      <selection activeCell="K6" sqref="K6:L6"/>
    </sheetView>
  </sheetViews>
  <sheetFormatPr baseColWidth="10" defaultColWidth="11.42578125" defaultRowHeight="12.75" x14ac:dyDescent="0.2"/>
  <cols>
    <col min="1" max="1" width="3.5703125" style="104" customWidth="1"/>
    <col min="2" max="2" width="16.5703125" style="104" customWidth="1"/>
    <col min="3" max="12" width="7.5703125" style="104" customWidth="1"/>
    <col min="13" max="13" width="3.5703125" style="104" customWidth="1"/>
    <col min="14" max="16384" width="11.42578125" style="104"/>
  </cols>
  <sheetData>
    <row r="1" spans="1:14" ht="50.1" customHeight="1" x14ac:dyDescent="0.3">
      <c r="A1" s="68"/>
      <c r="B1" s="186" t="s">
        <v>64</v>
      </c>
      <c r="C1" s="187"/>
      <c r="D1" s="187"/>
      <c r="E1" s="187"/>
      <c r="F1" s="187"/>
      <c r="G1" s="187"/>
      <c r="H1" s="187"/>
      <c r="I1" s="187"/>
      <c r="J1" s="187"/>
      <c r="K1" s="187"/>
      <c r="L1" s="187"/>
      <c r="M1" s="156"/>
    </row>
    <row r="2" spans="1:14" ht="21" customHeight="1" x14ac:dyDescent="0.35">
      <c r="A2" s="69"/>
      <c r="B2" s="97" t="s">
        <v>27</v>
      </c>
      <c r="C2" s="22" t="str">
        <f>IF(Grunddaten!C2="","",Grunddaten!C2)</f>
        <v/>
      </c>
      <c r="D2" s="22"/>
      <c r="E2" s="22"/>
      <c r="F2" s="22"/>
      <c r="G2" s="22"/>
      <c r="H2" s="24"/>
      <c r="I2" s="188" t="s">
        <v>26</v>
      </c>
      <c r="J2" s="188"/>
      <c r="K2" s="22" t="str">
        <f>IF(Grunddaten!K2="","",Grunddaten!K2)</f>
        <v/>
      </c>
      <c r="L2" s="22"/>
      <c r="M2" s="157"/>
    </row>
    <row r="3" spans="1:14" ht="21" customHeight="1" x14ac:dyDescent="0.35">
      <c r="A3" s="69"/>
      <c r="B3" s="97" t="s">
        <v>28</v>
      </c>
      <c r="C3" s="22" t="str">
        <f>IF(Grunddaten!C3="","",Grunddaten!C3)</f>
        <v/>
      </c>
      <c r="D3" s="22"/>
      <c r="E3" s="22"/>
      <c r="F3" s="22"/>
      <c r="G3" s="22"/>
      <c r="H3" s="24"/>
      <c r="I3" s="189"/>
      <c r="J3" s="189"/>
      <c r="K3" s="22"/>
      <c r="L3" s="22"/>
      <c r="M3" s="157"/>
    </row>
    <row r="4" spans="1:14" ht="21" customHeight="1" x14ac:dyDescent="0.3">
      <c r="A4" s="69"/>
      <c r="B4" s="97" t="s">
        <v>29</v>
      </c>
      <c r="C4" s="22" t="str">
        <f>IF(Grunddaten!C4="","",Grunddaten!C4)</f>
        <v/>
      </c>
      <c r="D4" s="22"/>
      <c r="E4" s="22"/>
      <c r="F4" s="22"/>
      <c r="G4" s="22"/>
      <c r="H4" s="22"/>
      <c r="I4" s="22" t="s">
        <v>45</v>
      </c>
      <c r="J4" s="155"/>
      <c r="K4" s="71" t="b">
        <v>0</v>
      </c>
      <c r="L4" s="22"/>
      <c r="M4" s="157"/>
      <c r="N4" s="51" t="s">
        <v>46</v>
      </c>
    </row>
    <row r="5" spans="1:14" ht="18.75" x14ac:dyDescent="0.3">
      <c r="A5" s="87"/>
      <c r="B5" s="94"/>
      <c r="C5" s="77"/>
      <c r="D5" s="77"/>
      <c r="E5" s="77"/>
      <c r="F5" s="77"/>
      <c r="G5" s="77"/>
      <c r="H5" s="77"/>
      <c r="I5" s="77"/>
      <c r="J5" s="77"/>
      <c r="K5" s="77"/>
      <c r="L5" s="77"/>
      <c r="M5" s="158"/>
    </row>
    <row r="6" spans="1:14" ht="30" customHeight="1" x14ac:dyDescent="0.3">
      <c r="A6" s="69"/>
      <c r="B6" s="109" t="s">
        <v>0</v>
      </c>
      <c r="C6" s="231" t="s">
        <v>73</v>
      </c>
      <c r="D6" s="232"/>
      <c r="E6" s="233" t="s">
        <v>73</v>
      </c>
      <c r="F6" s="234"/>
      <c r="G6" s="233" t="s">
        <v>73</v>
      </c>
      <c r="H6" s="234"/>
      <c r="I6" s="235" t="s">
        <v>73</v>
      </c>
      <c r="J6" s="236"/>
      <c r="K6" s="233" t="s">
        <v>73</v>
      </c>
      <c r="L6" s="234"/>
    </row>
    <row r="7" spans="1:14" ht="30" customHeight="1" x14ac:dyDescent="0.2">
      <c r="A7" s="72"/>
      <c r="B7" s="105" t="s">
        <v>65</v>
      </c>
      <c r="C7" s="99"/>
      <c r="D7" s="100" t="str">
        <f>IF(C7&lt;&gt;"",(C7*2*VLOOKUP(C6,Formulardaten_Preise!$A$3:$F$15,5,FALSE)),"")</f>
        <v/>
      </c>
      <c r="E7" s="99"/>
      <c r="F7" s="100" t="str">
        <f>IF(E7&lt;&gt;"",(E7*2*VLOOKUP(E6,Formulardaten_Preise!$A$3:$F$15,5,FALSE)),"")</f>
        <v/>
      </c>
      <c r="G7" s="101"/>
      <c r="H7" s="100" t="str">
        <f>IF(G7&lt;&gt;"",(G7*2*VLOOKUP($G$6,Formulardaten_Preise!$A$3:$F$15,5,FALSE)),"")</f>
        <v/>
      </c>
      <c r="I7" s="101"/>
      <c r="J7" s="159" t="str">
        <f>IF(I7&lt;&gt;"",(I7*2*VLOOKUP(I6,Formulardaten_Preise!$A$3:$F$15,5,FALSE)),"")</f>
        <v/>
      </c>
      <c r="K7" s="99"/>
      <c r="L7" s="100" t="str">
        <f>IF(K7&lt;&gt;"",(K7*2*VLOOKUP(K6,Formulardaten_Preise!$A$3:$F$15,5,FALSE)),"")</f>
        <v/>
      </c>
    </row>
    <row r="8" spans="1:14" ht="30" customHeight="1" x14ac:dyDescent="0.2">
      <c r="A8" s="72"/>
      <c r="B8" s="105" t="s">
        <v>66</v>
      </c>
      <c r="C8" s="102"/>
      <c r="D8" s="100" t="str">
        <f>IF(C8&lt;&gt;"",(C8*4*VLOOKUP(C6,Formulardaten_Preise!$A$3:$F$15,5,FALSE)),"")</f>
        <v/>
      </c>
      <c r="E8" s="102"/>
      <c r="F8" s="100" t="str">
        <f>IF(E8&lt;&gt;"",(E8*2*VLOOKUP(E6,Formulardaten_Preise!$A$3:$F$15,5,FALSE)),"")</f>
        <v/>
      </c>
      <c r="G8" s="103"/>
      <c r="H8" s="100" t="str">
        <f>IF(G8&lt;&gt;"",(G8*2*VLOOKUP($G$6,Formulardaten_Preise!$A$3:$F$15,5,FALSE)),"")</f>
        <v/>
      </c>
      <c r="I8" s="103"/>
      <c r="J8" s="159" t="str">
        <f>IF(I8&lt;&gt;"",(I8*2*VLOOKUP(I6,Formulardaten_Preise!$A$3:$F$15,5,FALSE)),"")</f>
        <v/>
      </c>
      <c r="K8" s="102"/>
      <c r="L8" s="100" t="str">
        <f>IF(K8&lt;&gt;"",(K8*2*VLOOKUP(K6,Formulardaten_Preise!$A$3:$F$15,5,FALSE)),"")</f>
        <v/>
      </c>
    </row>
    <row r="9" spans="1:14" ht="30" customHeight="1" x14ac:dyDescent="0.2">
      <c r="A9" s="72"/>
      <c r="B9" s="105" t="s">
        <v>67</v>
      </c>
      <c r="C9" s="102"/>
      <c r="D9" s="100" t="str">
        <f>IF(C9&lt;&gt;"",(C9*6*VLOOKUP(C6,Formulardaten_Preise!$A$3:$F$15,5,FALSE)),"")</f>
        <v/>
      </c>
      <c r="E9" s="102"/>
      <c r="F9" s="100" t="str">
        <f>IF(E9&lt;&gt;"",(E9*2*VLOOKUP(E6,Formulardaten_Preise!$A$3:$F$15,5,FALSE)),"")</f>
        <v/>
      </c>
      <c r="G9" s="103"/>
      <c r="H9" s="100" t="str">
        <f>IF(G9&lt;&gt;"",(G9*2*VLOOKUP($G$6,Formulardaten_Preise!$A$3:$F$15,5,FALSE)),"")</f>
        <v/>
      </c>
      <c r="I9" s="103"/>
      <c r="J9" s="159" t="str">
        <f>IF(I9&lt;&gt;"",(I9*2*VLOOKUP(I6,Formulardaten_Preise!$A$3:$F$15,5,FALSE)),"")</f>
        <v/>
      </c>
      <c r="K9" s="102"/>
      <c r="L9" s="100" t="str">
        <f>IF(K9&lt;&gt;"",(K9*2*VLOOKUP(K6,Formulardaten_Preise!$A$3:$F$15,5,FALSE)),"")</f>
        <v/>
      </c>
    </row>
    <row r="10" spans="1:14" ht="30" customHeight="1" x14ac:dyDescent="0.2">
      <c r="A10" s="72"/>
      <c r="B10" s="106" t="s">
        <v>68</v>
      </c>
      <c r="C10" s="237" t="str">
        <f>IF(SUM(D7:D9)&gt;0,SUM(D7:D9),"")</f>
        <v/>
      </c>
      <c r="D10" s="238"/>
      <c r="E10" s="237" t="str">
        <f t="shared" ref="E10" si="0">IF(SUM(F7:F9)&gt;0,SUM(F7:F9),"")</f>
        <v/>
      </c>
      <c r="F10" s="238"/>
      <c r="G10" s="237" t="str">
        <f t="shared" ref="G10" si="1">IF(SUM(H7:H9)&gt;0,SUM(H7:H9),"")</f>
        <v/>
      </c>
      <c r="H10" s="238"/>
      <c r="I10" s="237" t="str">
        <f t="shared" ref="I10" si="2">IF(SUM(J7:J9)&gt;0,SUM(J7:J9),"")</f>
        <v/>
      </c>
      <c r="J10" s="238"/>
      <c r="K10" s="237" t="str">
        <f t="shared" ref="K10" si="3">IF(SUM(L7:L9)&gt;0,SUM(L7:L9),"")</f>
        <v/>
      </c>
      <c r="L10" s="238"/>
    </row>
    <row r="11" spans="1:14" ht="30" customHeight="1" x14ac:dyDescent="0.2">
      <c r="A11" s="72"/>
      <c r="B11" s="107" t="s">
        <v>48</v>
      </c>
      <c r="C11" s="239">
        <f>IF(C10="",0,IF($K$4=TRUE,C10*1.13,C10))</f>
        <v>0</v>
      </c>
      <c r="D11" s="240"/>
      <c r="E11" s="239">
        <f t="shared" ref="E11" si="4">IF(E10="",0,IF($K$4=TRUE,E10*1.13,E10))</f>
        <v>0</v>
      </c>
      <c r="F11" s="240"/>
      <c r="G11" s="239">
        <f t="shared" ref="G11" si="5">IF(G10="",0,IF($K$4=TRUE,G10*1.13,G10))</f>
        <v>0</v>
      </c>
      <c r="H11" s="240"/>
      <c r="I11" s="243">
        <f t="shared" ref="I11" si="6">IF(I10="",0,IF($K$4=TRUE,I10*1.13,I10))</f>
        <v>0</v>
      </c>
      <c r="J11" s="243"/>
      <c r="K11" s="239">
        <f t="shared" ref="K11" si="7">IF(K10="",0,IF($K$4=TRUE,K10*1.13,K10))</f>
        <v>0</v>
      </c>
      <c r="L11" s="240"/>
    </row>
    <row r="12" spans="1:14" ht="15.75" customHeight="1" thickBot="1" x14ac:dyDescent="0.25">
      <c r="A12" s="72"/>
      <c r="B12" s="108" t="str">
        <f>IF(K4=FALSE,"ohne USt.", "inkl. 13% USt")</f>
        <v>ohne USt.</v>
      </c>
      <c r="C12" s="241"/>
      <c r="D12" s="242"/>
      <c r="E12" s="241"/>
      <c r="F12" s="242"/>
      <c r="G12" s="241"/>
      <c r="H12" s="242"/>
      <c r="I12" s="244"/>
      <c r="J12" s="244"/>
      <c r="K12" s="241"/>
      <c r="L12" s="242"/>
    </row>
  </sheetData>
  <sheetProtection sheet="1" objects="1" scenarios="1" selectLockedCells="1"/>
  <mergeCells count="18">
    <mergeCell ref="C11:D12"/>
    <mergeCell ref="E11:F12"/>
    <mergeCell ref="G11:H12"/>
    <mergeCell ref="I11:J12"/>
    <mergeCell ref="K11:L12"/>
    <mergeCell ref="C10:D10"/>
    <mergeCell ref="E10:F10"/>
    <mergeCell ref="G10:H10"/>
    <mergeCell ref="I10:J10"/>
    <mergeCell ref="K10:L10"/>
    <mergeCell ref="B1:L1"/>
    <mergeCell ref="I2:J2"/>
    <mergeCell ref="I3:J3"/>
    <mergeCell ref="C6:D6"/>
    <mergeCell ref="E6:F6"/>
    <mergeCell ref="G6:H6"/>
    <mergeCell ref="I6:J6"/>
    <mergeCell ref="K6:L6"/>
  </mergeCells>
  <dataValidations xWindow="251" yWindow="550" count="5">
    <dataValidation type="custom" allowBlank="1" showInputMessage="1" error="Bitte Baumart auswählen und einen Baumartenanteil zwischen 1 und 10 eingeben!" promptTitle="Pflanzenanzahl " prompt="Geben Sie die Anzahl an geschädigten Pflanzen an die kleiner oder gleich 70cm Höhe aufweisen" sqref="K7 I7 C7 E7 G7" xr:uid="{00000000-0002-0000-0400-000000000000}">
      <formula1>(C7&gt;0)*(C6&lt;&gt;"")</formula1>
    </dataValidation>
    <dataValidation type="custom" allowBlank="1" showInputMessage="1" error="Bitte Baumart auswählen und einen Baumartenanteil zwischen 1 und 10 eingeben!" promptTitle="Pflanzenanzahl " prompt="Geben Sie die Anzahl an geschädigten Pflanzen an die über 130 cm Höhe aufweisen " sqref="K9 C9 E9 I9" xr:uid="{00000000-0002-0000-0400-000001000000}">
      <formula1>(C9&gt;0)*(C8&lt;&gt;"")</formula1>
    </dataValidation>
    <dataValidation type="custom" allowBlank="1" showInputMessage="1" showErrorMessage="1" error="Bitte Baumart auswählen und einen Baumartenanteil zwischen 1 und 10 eingeben!" sqref="D7:D9" xr:uid="{00000000-0002-0000-0400-000002000000}">
      <formula1>(D7&gt;0)*(D7&lt;11)*(D6&lt;&gt;"")</formula1>
    </dataValidation>
    <dataValidation type="custom" allowBlank="1" showInputMessage="1" error="Bitte Baumart auswählen und einen Baumartenanteil zwischen 1 und 10 eingeben!" promptTitle="Pflanzenanzahl " prompt="Geben Sie die Anzahl an geschädigten Pflanzen an die über70cm bis einschließlich einer Höhe von 130cm aufweisen" sqref="K8 I8 E8 C8 G8" xr:uid="{00000000-0002-0000-0400-000003000000}">
      <formula1>(C8&gt;0)*(C7&lt;&gt;"")</formula1>
    </dataValidation>
    <dataValidation type="custom" allowBlank="1" showInputMessage="1" showErrorMessage="1" error="Bitte Baumart auswählen und einen Baumartenanteil zwischen 1 und 10 eingeben!" promptTitle="Pflanzenanzahl " prompt="Geben Sie die Anzahl an geschädigten Pflanzen an die über 130 cm Höhe aufweisen " sqref="G9" xr:uid="{00000000-0002-0000-0400-000008000000}">
      <formula1>(G9&gt;0)*(G8&lt;&gt;"")</formula1>
    </dataValidation>
  </dataValidations>
  <pageMargins left="0.7" right="0.7" top="0.78740157499999996" bottom="0.78740157499999996" header="0.3" footer="0.3"/>
  <pageSetup paperSize="9" orientation="portrait" r:id="rId1"/>
  <ignoredErrors>
    <ignoredError sqref="E11 G11 J7:J9 I11 K1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locked="0" defaultSize="0" autoFill="0" autoLine="0" autoPict="0">
                <anchor moveWithCells="1">
                  <from>
                    <xdr:col>10</xdr:col>
                    <xdr:colOff>9525</xdr:colOff>
                    <xdr:row>3</xdr:row>
                    <xdr:rowOff>0</xdr:rowOff>
                  </from>
                  <to>
                    <xdr:col>11</xdr:col>
                    <xdr:colOff>28575</xdr:colOff>
                    <xdr:row>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51" yWindow="550" count="2">
        <x14:dataValidation type="list" showInputMessage="1" showErrorMessage="1" xr:uid="{00000000-0002-0000-0400-00000B000000}">
          <x14:formula1>
            <xm:f>Formulardaten_Preise!$A$2:$A$15</xm:f>
          </x14:formula1>
          <xm:sqref>E6:L6</xm:sqref>
        </x14:dataValidation>
        <x14:dataValidation type="list" showInputMessage="1" showErrorMessage="1" error="Bitte Baumart auswählen!" promptTitle="Baumart" prompt="Wählen Sie aus dem Dropdown-Menü die Baumart aus" xr:uid="{00000000-0002-0000-0400-00000C000000}">
          <x14:formula1>
            <xm:f>Formulardaten_Preise!$A$2:$A$15</xm:f>
          </x14:formula1>
          <xm:sqref>C6:D6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1">
    <pageSetUpPr fitToPage="1"/>
  </sheetPr>
  <dimension ref="A1:O17"/>
  <sheetViews>
    <sheetView tabSelected="1" workbookViewId="0">
      <selection activeCell="I30" sqref="I30"/>
    </sheetView>
  </sheetViews>
  <sheetFormatPr baseColWidth="10" defaultRowHeight="12.75" x14ac:dyDescent="0.2"/>
  <cols>
    <col min="1" max="1" width="22.140625" bestFit="1" customWidth="1"/>
    <col min="3" max="3" width="24.42578125" bestFit="1" customWidth="1"/>
    <col min="4" max="4" width="10.85546875" bestFit="1" customWidth="1"/>
    <col min="5" max="5" width="14" bestFit="1" customWidth="1"/>
    <col min="12" max="12" width="17.5703125" bestFit="1" customWidth="1"/>
  </cols>
  <sheetData>
    <row r="1" spans="1:15" s="125" customFormat="1" ht="24.95" customHeight="1" x14ac:dyDescent="0.2">
      <c r="A1" s="125" t="s">
        <v>1</v>
      </c>
      <c r="B1" s="125" t="s">
        <v>7</v>
      </c>
      <c r="C1" s="127" t="s">
        <v>41</v>
      </c>
      <c r="D1" s="127" t="s">
        <v>8</v>
      </c>
      <c r="E1" s="127" t="s">
        <v>71</v>
      </c>
      <c r="F1" s="127" t="s">
        <v>70</v>
      </c>
      <c r="G1" s="128" t="s">
        <v>9</v>
      </c>
      <c r="H1" s="127" t="s">
        <v>10</v>
      </c>
      <c r="I1" s="127" t="s">
        <v>11</v>
      </c>
      <c r="J1" s="127" t="s">
        <v>12</v>
      </c>
      <c r="K1" s="126"/>
      <c r="L1" s="126"/>
    </row>
    <row r="2" spans="1:15" x14ac:dyDescent="0.2">
      <c r="A2" t="str">
        <f>""</f>
        <v/>
      </c>
      <c r="B2" s="6" t="s">
        <v>25</v>
      </c>
      <c r="C2" s="6" t="s">
        <v>25</v>
      </c>
      <c r="D2" s="6" t="s">
        <v>25</v>
      </c>
      <c r="E2" s="6" t="s">
        <v>25</v>
      </c>
      <c r="F2" s="6"/>
      <c r="G2" s="5"/>
    </row>
    <row r="3" spans="1:15" x14ac:dyDescent="0.2">
      <c r="A3" t="s">
        <v>2</v>
      </c>
      <c r="B3">
        <v>3000</v>
      </c>
      <c r="C3" s="2">
        <f>E3/2</f>
        <v>0.35000000000000003</v>
      </c>
      <c r="D3" s="3">
        <f>B3*C3</f>
        <v>1050</v>
      </c>
      <c r="E3" s="2">
        <f>AVERAGE(G3:J3)</f>
        <v>0.70000000000000007</v>
      </c>
      <c r="F3" s="2">
        <f>E3*2</f>
        <v>1.4000000000000001</v>
      </c>
      <c r="G3" s="5">
        <v>0.65</v>
      </c>
      <c r="H3">
        <v>0.7</v>
      </c>
      <c r="I3">
        <v>0.75</v>
      </c>
      <c r="L3" s="4"/>
      <c r="M3" s="4"/>
      <c r="N3" s="4"/>
      <c r="O3" s="4"/>
    </row>
    <row r="4" spans="1:15" x14ac:dyDescent="0.2">
      <c r="A4" t="s">
        <v>3</v>
      </c>
      <c r="B4">
        <v>3000</v>
      </c>
      <c r="C4" s="2">
        <f t="shared" ref="C4:C11" si="0">E4/2</f>
        <v>0.45166666666666666</v>
      </c>
      <c r="D4" s="3">
        <f t="shared" ref="D4:D11" si="1">B4*C4</f>
        <v>1355</v>
      </c>
      <c r="E4" s="2">
        <f t="shared" ref="E4:E11" si="2">AVERAGE(G4:J4)</f>
        <v>0.90333333333333332</v>
      </c>
      <c r="F4" s="2">
        <f t="shared" ref="F4:F16" si="3">E4*2</f>
        <v>1.8066666666666666</v>
      </c>
      <c r="G4" s="5">
        <v>0.81</v>
      </c>
      <c r="H4">
        <v>0.9</v>
      </c>
      <c r="I4">
        <v>1</v>
      </c>
      <c r="L4" s="4"/>
      <c r="M4" s="4"/>
      <c r="N4" s="4"/>
      <c r="O4" s="4"/>
    </row>
    <row r="5" spans="1:15" x14ac:dyDescent="0.2">
      <c r="A5" s="1" t="s">
        <v>13</v>
      </c>
      <c r="B5">
        <v>5000</v>
      </c>
      <c r="C5" s="2">
        <f t="shared" si="0"/>
        <v>0.38249999999999995</v>
      </c>
      <c r="D5" s="3">
        <f t="shared" si="1"/>
        <v>1912.4999999999998</v>
      </c>
      <c r="E5" s="2">
        <f t="shared" si="2"/>
        <v>0.7649999999999999</v>
      </c>
      <c r="F5" s="2">
        <f t="shared" si="3"/>
        <v>1.5299999999999998</v>
      </c>
      <c r="G5" s="5">
        <v>0.7</v>
      </c>
      <c r="H5">
        <v>0.83</v>
      </c>
      <c r="L5" s="4"/>
      <c r="M5" s="4"/>
      <c r="N5" s="4"/>
      <c r="O5" s="4"/>
    </row>
    <row r="6" spans="1:15" x14ac:dyDescent="0.2">
      <c r="A6" t="s">
        <v>5</v>
      </c>
      <c r="B6">
        <v>3000</v>
      </c>
      <c r="C6" s="2">
        <f t="shared" si="0"/>
        <v>0.62</v>
      </c>
      <c r="D6" s="3">
        <f t="shared" si="1"/>
        <v>1860</v>
      </c>
      <c r="E6" s="2">
        <f t="shared" si="2"/>
        <v>1.24</v>
      </c>
      <c r="F6" s="2">
        <f t="shared" si="3"/>
        <v>2.48</v>
      </c>
      <c r="G6" s="5">
        <v>1.1200000000000001</v>
      </c>
      <c r="H6">
        <v>1.21</v>
      </c>
      <c r="I6">
        <v>1.39</v>
      </c>
      <c r="L6" s="4"/>
      <c r="M6" s="4"/>
      <c r="N6" s="4"/>
      <c r="O6" s="4"/>
    </row>
    <row r="7" spans="1:15" x14ac:dyDescent="0.2">
      <c r="A7" t="s">
        <v>4</v>
      </c>
      <c r="B7">
        <v>3000</v>
      </c>
      <c r="C7" s="2">
        <f>E7/2</f>
        <v>0.70166666666666666</v>
      </c>
      <c r="D7" s="3">
        <f>B7*C7</f>
        <v>2105</v>
      </c>
      <c r="E7" s="2">
        <f>AVERAGE(G7:J7)</f>
        <v>1.4033333333333333</v>
      </c>
      <c r="F7" s="2">
        <f t="shared" si="3"/>
        <v>2.8066666666666666</v>
      </c>
      <c r="G7" s="5">
        <v>1.1599999999999999</v>
      </c>
      <c r="H7">
        <v>1.35</v>
      </c>
      <c r="I7">
        <v>1.7</v>
      </c>
      <c r="L7" s="4"/>
      <c r="M7" s="4"/>
      <c r="N7" s="4"/>
      <c r="O7" s="4"/>
    </row>
    <row r="8" spans="1:15" x14ac:dyDescent="0.2">
      <c r="A8" s="1" t="s">
        <v>14</v>
      </c>
      <c r="B8">
        <v>5000</v>
      </c>
      <c r="C8" s="2">
        <f>E8/2</f>
        <v>0.71750000000000003</v>
      </c>
      <c r="D8" s="3">
        <f>B8*C8</f>
        <v>3587.5</v>
      </c>
      <c r="E8" s="2">
        <f>AVERAGE(G8:J8)</f>
        <v>1.4350000000000001</v>
      </c>
      <c r="F8" s="2">
        <f t="shared" si="3"/>
        <v>2.87</v>
      </c>
      <c r="G8" s="5">
        <v>1.32</v>
      </c>
      <c r="H8">
        <v>1.55</v>
      </c>
      <c r="L8" s="4"/>
      <c r="M8" s="4"/>
      <c r="N8" s="4"/>
      <c r="O8" s="4"/>
    </row>
    <row r="9" spans="1:15" x14ac:dyDescent="0.2">
      <c r="A9" t="s">
        <v>6</v>
      </c>
      <c r="B9">
        <v>5000</v>
      </c>
      <c r="C9" s="2">
        <f>E9/2</f>
        <v>0.67166666666666675</v>
      </c>
      <c r="D9" s="3">
        <f>B9*C9</f>
        <v>3358.3333333333339</v>
      </c>
      <c r="E9" s="2">
        <f>AVERAGE(G9:J9)</f>
        <v>1.3433333333333335</v>
      </c>
      <c r="F9" s="2">
        <f t="shared" si="3"/>
        <v>2.686666666666667</v>
      </c>
      <c r="G9" s="5">
        <v>1.1100000000000001</v>
      </c>
      <c r="H9">
        <v>1.32</v>
      </c>
      <c r="I9">
        <v>1.6</v>
      </c>
      <c r="L9" s="4"/>
      <c r="M9" s="4"/>
      <c r="N9" s="4"/>
      <c r="O9" s="4"/>
    </row>
    <row r="10" spans="1:15" x14ac:dyDescent="0.2">
      <c r="A10" s="1" t="s">
        <v>15</v>
      </c>
      <c r="B10">
        <v>5000</v>
      </c>
      <c r="C10" s="2">
        <f>E10/2</f>
        <v>0.70833333333333337</v>
      </c>
      <c r="D10" s="3">
        <f>B10*C10</f>
        <v>3541.666666666667</v>
      </c>
      <c r="E10" s="2">
        <f>AVERAGE(G10:J10)</f>
        <v>1.4166666666666667</v>
      </c>
      <c r="F10" s="2">
        <f t="shared" si="3"/>
        <v>2.8333333333333335</v>
      </c>
      <c r="G10" s="5">
        <v>1.1100000000000001</v>
      </c>
      <c r="H10">
        <v>1.32</v>
      </c>
      <c r="I10">
        <v>1.82</v>
      </c>
      <c r="L10" s="4"/>
      <c r="M10" s="4"/>
      <c r="N10" s="4"/>
      <c r="O10" s="4"/>
    </row>
    <row r="11" spans="1:15" x14ac:dyDescent="0.2">
      <c r="A11" s="1" t="s">
        <v>16</v>
      </c>
      <c r="B11">
        <v>5000</v>
      </c>
      <c r="C11" s="2">
        <f t="shared" si="0"/>
        <v>0.70833333333333337</v>
      </c>
      <c r="D11" s="3">
        <f t="shared" si="1"/>
        <v>3541.666666666667</v>
      </c>
      <c r="E11" s="2">
        <f t="shared" si="2"/>
        <v>1.4166666666666667</v>
      </c>
      <c r="F11" s="2">
        <f t="shared" si="3"/>
        <v>2.8333333333333335</v>
      </c>
      <c r="G11" s="5">
        <v>1.1100000000000001</v>
      </c>
      <c r="H11">
        <v>1.32</v>
      </c>
      <c r="I11">
        <v>1.82</v>
      </c>
      <c r="L11" s="4"/>
      <c r="M11" s="4"/>
      <c r="N11" s="4"/>
      <c r="O11" s="4"/>
    </row>
    <row r="12" spans="1:15" x14ac:dyDescent="0.2">
      <c r="A12" s="1" t="s">
        <v>17</v>
      </c>
      <c r="B12">
        <v>5000</v>
      </c>
      <c r="C12" s="2">
        <f t="shared" ref="C12:C16" si="4">E12/2</f>
        <v>0.6166666666666667</v>
      </c>
      <c r="D12" s="3">
        <f t="shared" ref="D12:D16" si="5">B12*C12</f>
        <v>3083.3333333333335</v>
      </c>
      <c r="E12" s="2">
        <f t="shared" ref="E12:E16" si="6">AVERAGE(G12:J12)</f>
        <v>1.2333333333333334</v>
      </c>
      <c r="F12" s="2">
        <f t="shared" si="3"/>
        <v>2.4666666666666668</v>
      </c>
      <c r="G12" s="5">
        <v>1.1000000000000001</v>
      </c>
      <c r="H12">
        <v>1.21</v>
      </c>
      <c r="I12">
        <v>1.39</v>
      </c>
      <c r="L12" s="4"/>
      <c r="M12" s="4"/>
      <c r="N12" s="4"/>
      <c r="O12" s="4"/>
    </row>
    <row r="13" spans="1:15" x14ac:dyDescent="0.2">
      <c r="A13" s="1" t="s">
        <v>18</v>
      </c>
      <c r="B13">
        <v>5000</v>
      </c>
      <c r="C13" s="2">
        <f t="shared" si="4"/>
        <v>0.625</v>
      </c>
      <c r="D13" s="3">
        <f t="shared" si="5"/>
        <v>3125</v>
      </c>
      <c r="E13" s="2">
        <f t="shared" si="6"/>
        <v>1.25</v>
      </c>
      <c r="F13" s="2">
        <f t="shared" si="3"/>
        <v>2.5</v>
      </c>
      <c r="G13" s="5">
        <v>1.18</v>
      </c>
      <c r="H13">
        <v>1.32</v>
      </c>
      <c r="L13" s="4"/>
      <c r="M13" s="4"/>
      <c r="N13" s="4"/>
      <c r="O13" s="4"/>
    </row>
    <row r="14" spans="1:15" x14ac:dyDescent="0.2">
      <c r="A14" s="1" t="s">
        <v>19</v>
      </c>
      <c r="B14">
        <v>5000</v>
      </c>
      <c r="C14" s="2">
        <f t="shared" si="4"/>
        <v>0.75750000000000006</v>
      </c>
      <c r="D14" s="3">
        <f t="shared" si="5"/>
        <v>3787.5000000000005</v>
      </c>
      <c r="E14" s="2">
        <f t="shared" si="6"/>
        <v>1.5150000000000001</v>
      </c>
      <c r="F14" s="2">
        <f t="shared" si="3"/>
        <v>3.0300000000000002</v>
      </c>
      <c r="G14" s="5">
        <v>1.43</v>
      </c>
      <c r="H14">
        <v>1.6</v>
      </c>
      <c r="L14" s="4"/>
      <c r="M14" s="4"/>
      <c r="N14" s="4"/>
      <c r="O14" s="4"/>
    </row>
    <row r="15" spans="1:15" x14ac:dyDescent="0.2">
      <c r="A15" s="1" t="s">
        <v>20</v>
      </c>
      <c r="B15">
        <v>5000</v>
      </c>
      <c r="C15" s="2">
        <f t="shared" si="4"/>
        <v>0.88500000000000001</v>
      </c>
      <c r="D15" s="3">
        <f t="shared" si="5"/>
        <v>4425</v>
      </c>
      <c r="E15" s="2">
        <f t="shared" si="6"/>
        <v>1.77</v>
      </c>
      <c r="F15" s="2">
        <f t="shared" si="3"/>
        <v>3.54</v>
      </c>
      <c r="G15" s="5">
        <v>1.55</v>
      </c>
      <c r="H15">
        <v>1.99</v>
      </c>
      <c r="L15" s="4"/>
      <c r="M15" s="4"/>
      <c r="N15" s="4"/>
      <c r="O15" s="4"/>
    </row>
    <row r="16" spans="1:15" x14ac:dyDescent="0.2">
      <c r="A16" s="1" t="s">
        <v>72</v>
      </c>
      <c r="B16">
        <v>5000</v>
      </c>
      <c r="C16" s="2">
        <f t="shared" si="4"/>
        <v>1.0883333333333334</v>
      </c>
      <c r="D16" s="3">
        <f t="shared" si="5"/>
        <v>5441.666666666667</v>
      </c>
      <c r="E16" s="2">
        <f t="shared" si="6"/>
        <v>2.1766666666666667</v>
      </c>
      <c r="F16" s="2">
        <f t="shared" si="3"/>
        <v>4.3533333333333335</v>
      </c>
      <c r="G16" s="5">
        <v>1.64</v>
      </c>
      <c r="H16">
        <v>2.19</v>
      </c>
      <c r="I16">
        <v>2.7</v>
      </c>
    </row>
    <row r="17" spans="1:1" x14ac:dyDescent="0.2">
      <c r="A17" s="1"/>
    </row>
  </sheetData>
  <phoneticPr fontId="0" type="noConversion"/>
  <pageMargins left="0.78740157499999996" right="0.78740157499999996" top="0.984251969" bottom="0.984251969" header="0.4921259845" footer="0.4921259845"/>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Info</vt:lpstr>
      <vt:lpstr>Grunddaten</vt:lpstr>
      <vt:lpstr>Aufnahmeblatt</vt:lpstr>
      <vt:lpstr>Ergebnisblatt</vt:lpstr>
      <vt:lpstr>Fegeschäden</vt:lpstr>
      <vt:lpstr>Formulardaten_Preise</vt:lpstr>
      <vt:lpstr>Aufnahmeblatt!Druckbereich</vt:lpstr>
      <vt:lpstr>Ergebnisblatt!Druckbereich</vt:lpstr>
      <vt:lpstr>Grunddaten!Druckbereich</vt:lpstr>
      <vt:lpstr>Aufnahmeblatt!Drucktitel</vt:lpstr>
      <vt:lpstr>Ergebnisblatt!Drucktitel</vt:lpstr>
      <vt:lpstr>Grunddaten!Drucktitel</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Hebenstreit Harald (LK NÖ)</cp:lastModifiedBy>
  <cp:lastPrinted>2016-03-08T13:45:34Z</cp:lastPrinted>
  <dcterms:created xsi:type="dcterms:W3CDTF">1996-10-17T05:27:31Z</dcterms:created>
  <dcterms:modified xsi:type="dcterms:W3CDTF">2026-02-09T11:57:05Z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iveCommonsLicenseID">
    <vt:lpwstr>standard&amp;commercial=n&amp;derivatives=sa&amp;jurisdiction=</vt:lpwstr>
  </property>
  <property fmtid="{D5CDD505-2E9C-101B-9397-08002B2CF9AE}" pid="3" name="CreativeCommonsLicenseURL">
    <vt:lpwstr>This work is licensed under a </vt:lpwstr>
  </property>
  <property fmtid="{D5CDD505-2E9C-101B-9397-08002B2CF9AE}" pid="4" name="CreativeCommonsLicenseXml">
    <vt:lpwstr>&lt;?xml version="1.0" encoding="utf-8"?&gt;&lt;result&gt;&lt;license-uri&gt;http://creativecommons.org/licenses/by-nc-sa/4.0/&lt;/license-uri&gt;&lt;license-name&gt;Attribution-NonCommercial-ShareAlike 4.0 International&lt;/license-name&gt;&lt;deprecated&gt;false&lt;/deprecated&gt;&lt;rdf&gt;&lt;rdf:RDF xmlns=</vt:lpwstr>
  </property>
</Properties>
</file>